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rojekte Lokal\JSP lokal\04_Auslobung\4.4_Anlagen\09 Vorlagen\"/>
    </mc:Choice>
  </mc:AlternateContent>
  <xr:revisionPtr revIDLastSave="0" documentId="13_ncr:1_{B81D3AA4-F3B6-407C-B290-A9121B3EB319}" xr6:coauthVersionLast="47" xr6:coauthVersionMax="47" xr10:uidLastSave="{00000000-0000-0000-0000-000000000000}"/>
  <bookViews>
    <workbookView xWindow="28680" yWindow="390" windowWidth="25440" windowHeight="15540" tabRatio="824" activeTab="1" xr2:uid="{00000000-000D-0000-FFFF-FFFF00000000}"/>
  </bookViews>
  <sheets>
    <sheet name="Raumprogramm_Großes Stadion" sheetId="25" r:id="rId1"/>
    <sheet name="Gebäudekennwerte_Großes Stadion" sheetId="26" r:id="rId2"/>
  </sheets>
  <definedNames>
    <definedName name="_xlnm.Print_Area" localSheetId="0">'Raumprogramm_Großes Stadion'!$A$2:$I$163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26" l="1"/>
  <c r="E17" i="26"/>
  <c r="I16" i="26"/>
  <c r="E16" i="26"/>
  <c r="I15" i="26"/>
  <c r="E15" i="26"/>
  <c r="E12" i="26"/>
  <c r="I12" i="26"/>
  <c r="C24" i="26"/>
  <c r="C11" i="26"/>
  <c r="C25" i="26"/>
  <c r="H146" i="25"/>
  <c r="H131" i="25"/>
  <c r="H125" i="25"/>
  <c r="H111" i="25"/>
  <c r="H101" i="25"/>
  <c r="H88" i="25"/>
  <c r="H64" i="25"/>
  <c r="H59" i="25"/>
  <c r="H42" i="25"/>
  <c r="H27" i="25"/>
  <c r="H151" i="25"/>
  <c r="C34" i="26"/>
  <c r="G24" i="26"/>
  <c r="G11" i="26"/>
  <c r="G25" i="26"/>
  <c r="I146" i="25"/>
  <c r="I131" i="25"/>
  <c r="I125" i="25"/>
  <c r="I111" i="25"/>
  <c r="I101" i="25"/>
  <c r="I88" i="25"/>
  <c r="I64" i="25"/>
  <c r="I59" i="25"/>
  <c r="I42" i="25"/>
  <c r="I27" i="25"/>
  <c r="I151" i="25"/>
  <c r="G34" i="26"/>
  <c r="E146" i="25"/>
  <c r="E131" i="25"/>
  <c r="E125" i="25"/>
  <c r="E111" i="25"/>
  <c r="E101" i="25"/>
  <c r="E88" i="25"/>
  <c r="E64" i="25"/>
  <c r="E59" i="25"/>
  <c r="E42" i="25"/>
  <c r="E27" i="25"/>
  <c r="E151" i="25"/>
  <c r="E152" i="25"/>
  <c r="E153" i="25"/>
  <c r="F24" i="26"/>
  <c r="F11" i="26"/>
  <c r="F25" i="26"/>
  <c r="C26" i="26"/>
  <c r="E8" i="26"/>
  <c r="E9" i="26"/>
  <c r="E10" i="26"/>
  <c r="J24" i="26"/>
  <c r="J11" i="26"/>
  <c r="J25" i="26"/>
  <c r="G26" i="26"/>
  <c r="I163" i="25"/>
  <c r="H163" i="25"/>
  <c r="I13" i="26"/>
  <c r="I14" i="26"/>
  <c r="I18" i="26"/>
  <c r="I19" i="26"/>
  <c r="I20" i="26"/>
  <c r="I21" i="26"/>
  <c r="I22" i="26"/>
  <c r="I23" i="26"/>
  <c r="I24" i="26"/>
  <c r="I8" i="26"/>
  <c r="I9" i="26"/>
  <c r="I10" i="26"/>
  <c r="I11" i="26"/>
  <c r="I25" i="26"/>
  <c r="G32" i="26"/>
  <c r="E23" i="26"/>
  <c r="E22" i="26"/>
  <c r="E21" i="26"/>
  <c r="E20" i="26"/>
  <c r="E19" i="26"/>
  <c r="E18" i="26"/>
  <c r="E14" i="26"/>
  <c r="E13" i="26"/>
  <c r="E24" i="26"/>
  <c r="E11" i="26"/>
  <c r="E25" i="26"/>
  <c r="C32" i="26"/>
  <c r="F160" i="25"/>
  <c r="G160" i="25"/>
  <c r="H160" i="25"/>
  <c r="I160" i="25"/>
  <c r="F146" i="25"/>
  <c r="G146" i="25"/>
  <c r="F131" i="25"/>
  <c r="G131" i="25"/>
  <c r="F125" i="25"/>
  <c r="G125" i="25"/>
  <c r="F111" i="25"/>
  <c r="G111" i="25"/>
  <c r="F101" i="25"/>
  <c r="G101" i="25"/>
  <c r="F88" i="25"/>
  <c r="G88" i="25"/>
  <c r="F64" i="25"/>
  <c r="G64" i="25"/>
  <c r="F59" i="25"/>
  <c r="G59" i="25"/>
  <c r="F42" i="25"/>
  <c r="G42" i="25"/>
  <c r="F27" i="25"/>
  <c r="G27" i="25"/>
  <c r="E160" i="25"/>
  <c r="H154" i="25"/>
  <c r="G151" i="25"/>
  <c r="G154" i="25"/>
  <c r="F151" i="25"/>
  <c r="F154" i="25"/>
  <c r="G163" i="25"/>
  <c r="I154" i="25"/>
  <c r="F163" i="25"/>
  <c r="E163" i="25"/>
  <c r="E154" i="25"/>
</calcChain>
</file>

<file path=xl/sharedStrings.xml><?xml version="1.0" encoding="utf-8"?>
<sst xmlns="http://schemas.openxmlformats.org/spreadsheetml/2006/main" count="296" uniqueCount="183">
  <si>
    <t>Umkleidebereich</t>
  </si>
  <si>
    <t>Räume für Einsatzkräfte</t>
  </si>
  <si>
    <t>0 0 0</t>
  </si>
  <si>
    <t>Polizeiwache</t>
  </si>
  <si>
    <t>Steuerungs- und Leitzentrale</t>
  </si>
  <si>
    <t>Besprechnung Einsatzzentrale</t>
  </si>
  <si>
    <t>Befehlsstelle / Videoüberwachung</t>
  </si>
  <si>
    <t>Kontrollraum</t>
  </si>
  <si>
    <t>Anzeigenaufnahmeraum</t>
  </si>
  <si>
    <t>Vernehmungsraum</t>
  </si>
  <si>
    <t>Verwahrraum (Einzel- u. Sammelzellen)</t>
  </si>
  <si>
    <t>Sanitär Verwahräume</t>
  </si>
  <si>
    <t>Personal WC</t>
  </si>
  <si>
    <t>Stadionsprecher/Lautsprecherzentrale</t>
  </si>
  <si>
    <t>Bereitschaftsraum</t>
  </si>
  <si>
    <t>Feuerwehr</t>
  </si>
  <si>
    <t>Ordnungsdienst und Kleiderausgabe</t>
  </si>
  <si>
    <t>Sanitäts und Rettungsdienst</t>
  </si>
  <si>
    <t>Kommunikationseinrichtung verschiedene Dienste</t>
  </si>
  <si>
    <t>Lager</t>
  </si>
  <si>
    <t>Stellplätze Polizei (Auf den Rängen)</t>
  </si>
  <si>
    <t>Serverraum BOS Funk und Redundanter Anbindung an Polizeipräs. TS</t>
  </si>
  <si>
    <t>Schnellgerichtsbrakeit Raum Teilbar für 2 Staatsanwälte</t>
  </si>
  <si>
    <t>Teeküche in Nähe zu Bereitschaftsraum</t>
  </si>
  <si>
    <t>Büroräume und Organisation</t>
  </si>
  <si>
    <t xml:space="preserve">0 0 0 </t>
  </si>
  <si>
    <t xml:space="preserve">DLV Büro </t>
  </si>
  <si>
    <t>Veranstalter</t>
  </si>
  <si>
    <t>Büro für IAAF/FIFA/UEFA</t>
  </si>
  <si>
    <t>Büro Hallen und Platzwart</t>
  </si>
  <si>
    <t>Büro Sportverwaltung</t>
  </si>
  <si>
    <t>Kassen- und Abrechnungsraum</t>
  </si>
  <si>
    <t>Tresor</t>
  </si>
  <si>
    <t>Personalräume incl. Sanitär</t>
  </si>
  <si>
    <t>Raum für Sportverwaltung 3 Arbeitsplätze</t>
  </si>
  <si>
    <t>Sanitär-/ Versorgungs und Merchandising Bereich</t>
  </si>
  <si>
    <t>WC Damen insgesamt</t>
  </si>
  <si>
    <t>WC Herren insgesamt</t>
  </si>
  <si>
    <t>Urinale Herren insgesamt</t>
  </si>
  <si>
    <t>barrierefreie WC Anlagen</t>
  </si>
  <si>
    <t xml:space="preserve">Erste Hilfe Stadion </t>
  </si>
  <si>
    <t>Kioske (inkl. Fettabscheider!)</t>
  </si>
  <si>
    <t>Kiosk WC Umkleide</t>
  </si>
  <si>
    <t>Trockenlager</t>
  </si>
  <si>
    <t>Kühlräume</t>
  </si>
  <si>
    <t>Nassmüll Lagerraum</t>
  </si>
  <si>
    <t>Trockenmüll Lagerraum</t>
  </si>
  <si>
    <t>Fanshop</t>
  </si>
  <si>
    <t>Fanshop Lager</t>
  </si>
  <si>
    <t>Kassen</t>
  </si>
  <si>
    <t>Gast Physio/Massage/ Med. Raum</t>
  </si>
  <si>
    <t>Gast Umkleide</t>
  </si>
  <si>
    <t>Gast Umkleide American Football (Zusätzlich)</t>
  </si>
  <si>
    <t>Gast Trainer</t>
  </si>
  <si>
    <t>Heim Physio/Massage/ Med. Raum</t>
  </si>
  <si>
    <t>Heim Umkleide</t>
  </si>
  <si>
    <t>Heim Umkleide American Football (Zusätzlich)</t>
  </si>
  <si>
    <t>Heim Trainer</t>
  </si>
  <si>
    <t>Tauchbecken für Kryotherapie</t>
  </si>
  <si>
    <t>Infrarotkabine für 4 Personen</t>
  </si>
  <si>
    <t>Schiedsrichterkabine</t>
  </si>
  <si>
    <t>Besprechung Schiedsrichter</t>
  </si>
  <si>
    <t>Lagerraum</t>
  </si>
  <si>
    <t>Räume für Erste Hilfe und Dopingskontrolle</t>
  </si>
  <si>
    <t>Dopingkontrollraum</t>
  </si>
  <si>
    <t>Warteraum und Sanitär</t>
  </si>
  <si>
    <t>Erste Hilfe Nahe Umkleide und VIP Bereich</t>
  </si>
  <si>
    <t>Bahn-/Veranstaltungsarzt</t>
  </si>
  <si>
    <t>medizinische Erstversorgung</t>
  </si>
  <si>
    <t>ärztl. Untersuchung Zuschauer (In 1.Hilfe Räumen)</t>
  </si>
  <si>
    <t>WC Untersuchungszimmer</t>
  </si>
  <si>
    <t>Athletenwarteraum</t>
  </si>
  <si>
    <t>Aufenthalt Sanitär und Rettungsdienst</t>
  </si>
  <si>
    <t>VIP Bereich</t>
  </si>
  <si>
    <t>Lager, Catering, Kühl- und Müllräume</t>
  </si>
  <si>
    <t>Stuhllager</t>
  </si>
  <si>
    <t>Sanitärbereich</t>
  </si>
  <si>
    <t>Lastenaufzug</t>
  </si>
  <si>
    <t>Pressebereich</t>
  </si>
  <si>
    <t>Pressekonferenzraum</t>
  </si>
  <si>
    <t xml:space="preserve">Flaggenlager </t>
  </si>
  <si>
    <t>Fernsehstudio</t>
  </si>
  <si>
    <t>Hörfunkstudio</t>
  </si>
  <si>
    <t>Arbeitsräume für Medienvertreter</t>
  </si>
  <si>
    <t>Medienbüro/ Organisation Akkreditierung</t>
  </si>
  <si>
    <t>TV (Kommentatorenposten)</t>
  </si>
  <si>
    <t>Auditives System (Sehbeh) Ladest. und Lager</t>
  </si>
  <si>
    <t>Lagerraum für Veranstalter</t>
  </si>
  <si>
    <t>Mixed Zone</t>
  </si>
  <si>
    <t>Technikbereich</t>
  </si>
  <si>
    <t>Technik (Räume für gesamten Sportpark)</t>
  </si>
  <si>
    <t>Zusatzflächen für USV un Redundanzsystem Sicherheit</t>
  </si>
  <si>
    <t>Lager- und Werkstätten</t>
  </si>
  <si>
    <t xml:space="preserve">Lager SennInnSport </t>
  </si>
  <si>
    <t>temporär anmietbare Lagerflächen</t>
  </si>
  <si>
    <t>Werkstätten</t>
  </si>
  <si>
    <t>Putzraum</t>
  </si>
  <si>
    <t>Raum für Reinigungskräfte</t>
  </si>
  <si>
    <t>Garage für 4 E-Cards mit Ladestation (4 Stk. 3x6m)</t>
  </si>
  <si>
    <t>Werkstatt Maler</t>
  </si>
  <si>
    <t>Werkstatt Maurer</t>
  </si>
  <si>
    <t>Werkstatt Metall</t>
  </si>
  <si>
    <t>Werkstatt Elektrik</t>
  </si>
  <si>
    <t>Werkstatt Holz</t>
  </si>
  <si>
    <t>Tribünengebäude und vollumschlossene Räume</t>
  </si>
  <si>
    <t>NUF ( R ) = NF 1-7</t>
  </si>
  <si>
    <t>NUF (S) = NF 1-7 : Tribünen mit Bestuhlung</t>
  </si>
  <si>
    <t>VF (S) : Treppen und Verteilung zu den Tribünen</t>
  </si>
  <si>
    <t>VF (S) : Erschließungsringe (Umlaufende Hauptverteilung)</t>
  </si>
  <si>
    <t xml:space="preserve">Stiefelwaschraum </t>
  </si>
  <si>
    <t>NUF ( R ) + ( S ) gesamt:</t>
  </si>
  <si>
    <t xml:space="preserve">Summe Raumbedarf 1 </t>
  </si>
  <si>
    <t xml:space="preserve">Summe Raumbedarf 2 </t>
  </si>
  <si>
    <t xml:space="preserve">Summe Raumbedarf 3 </t>
  </si>
  <si>
    <t xml:space="preserve">Summe Raumbedarf 4 </t>
  </si>
  <si>
    <t xml:space="preserve">Summe Raumbedarf 5 </t>
  </si>
  <si>
    <t xml:space="preserve">Summe Raumbedarf 6 </t>
  </si>
  <si>
    <t xml:space="preserve">Summe Raumbedarf 7 </t>
  </si>
  <si>
    <t xml:space="preserve">Summe Raumbedarf 8 </t>
  </si>
  <si>
    <t xml:space="preserve">Summe Raumbedarf 9 </t>
  </si>
  <si>
    <t>C Summe Raumbedarf 10</t>
  </si>
  <si>
    <t>DIN 277-1:2016-01  Bereich ( r ) Regelflächen</t>
  </si>
  <si>
    <t>DIN 277-1:2016-01     Bereich ( S ) Sonderflächen</t>
  </si>
  <si>
    <r>
      <t>NRF ( R )</t>
    </r>
    <r>
      <rPr>
        <sz val="10"/>
        <rFont val="Arial"/>
        <family val="2"/>
      </rPr>
      <t xml:space="preserve"> (NGF)</t>
    </r>
  </si>
  <si>
    <t>Raum für Sportverwaltung 3 Arbeitsplätze/ Verantstalter</t>
  </si>
  <si>
    <t>incl. Sanitär</t>
  </si>
  <si>
    <t>Gast Sanitär/ inkl.Stiefelwaschanlage</t>
  </si>
  <si>
    <t>Heim Sanitär/ inkl. Stiefelwaschanlage</t>
  </si>
  <si>
    <t>Wasch-u. Duschraum Schiedsrichter/ inkl. Stiefelwaschanlage</t>
  </si>
  <si>
    <t>Sitzplätze in Boxen (200)</t>
  </si>
  <si>
    <t>Hospitality Bereich (incl. Clubraum, Aufenthalt)</t>
  </si>
  <si>
    <r>
      <rPr>
        <b/>
        <sz val="10"/>
        <rFont val="Arial"/>
        <family val="2"/>
      </rPr>
      <t>NRF (S)</t>
    </r>
    <r>
      <rPr>
        <sz val="10"/>
        <rFont val="Arial"/>
        <family val="2"/>
      </rPr>
      <t xml:space="preserve"> (NGF)</t>
    </r>
  </si>
  <si>
    <t>Sanität Gast Entmüdungsbecken für 8 Personen</t>
  </si>
  <si>
    <t>Sanität Heim Entmüdungsbecken für 8 Personen</t>
  </si>
  <si>
    <t xml:space="preserve">Technik (Wasseraufbereitung) Entmüdungsbecken </t>
  </si>
  <si>
    <t>0 0 1</t>
  </si>
  <si>
    <t>Soll</t>
  </si>
  <si>
    <t>Ist</t>
  </si>
  <si>
    <t>Geprüft</t>
  </si>
  <si>
    <t>Kennzahl</t>
  </si>
  <si>
    <t xml:space="preserve">Bruttogrundfläche/Bruttorauminhalt (V) </t>
  </si>
  <si>
    <t>Geschoss</t>
  </si>
  <si>
    <t>Regelfall</t>
  </si>
  <si>
    <t>Sonderfall</t>
  </si>
  <si>
    <t>BGF</t>
  </si>
  <si>
    <t>Geschosshöhe</t>
  </si>
  <si>
    <t>BRI</t>
  </si>
  <si>
    <t>Summe unterirdisch</t>
  </si>
  <si>
    <t>Summe oberirdisch</t>
  </si>
  <si>
    <t>Summe ober- und unterirdisch</t>
  </si>
  <si>
    <t>BGF gesamt</t>
  </si>
  <si>
    <t>Legende</t>
  </si>
  <si>
    <r>
      <t>Regelfall:</t>
    </r>
    <r>
      <rPr>
        <sz val="8"/>
        <rFont val="Arial"/>
        <family val="2"/>
      </rPr>
      <t xml:space="preserve"> überdeckt und allseitig umschlossen in voller Höhe</t>
    </r>
  </si>
  <si>
    <r>
      <t xml:space="preserve">Sonderfall: </t>
    </r>
    <r>
      <rPr>
        <sz val="8"/>
        <rFont val="Arial"/>
        <family val="2"/>
      </rPr>
      <t>überdeckt, jedoch nicht allseitig in voller Höhe umschlossen (z. B. Balkone, überdeckte Terrassen), nicht überdeckt, jedoch umschlossen (z. B. nicht überdeckte Balkone, Dachterrassen mit Brüstung)</t>
    </r>
  </si>
  <si>
    <t>Wert direkt einzugeben</t>
  </si>
  <si>
    <t>Verknüpfung mit Tabellenblatt "Raumprogramm_Großes Stadion"</t>
  </si>
  <si>
    <t>Vorprüfung</t>
  </si>
  <si>
    <t>Raumprogramm Großes Stadion</t>
  </si>
  <si>
    <t>Gebäudekennzahlen Großes Stadion</t>
  </si>
  <si>
    <t>DAF</t>
  </si>
  <si>
    <t>HTF</t>
  </si>
  <si>
    <t>BAF</t>
  </si>
  <si>
    <t>AWF</t>
  </si>
  <si>
    <t>IWF</t>
  </si>
  <si>
    <t>BAU</t>
  </si>
  <si>
    <t xml:space="preserve">Kostenrelevante Flächen und Bauteile </t>
  </si>
  <si>
    <t>Verfasser:in</t>
  </si>
  <si>
    <t>TF ( R )</t>
  </si>
  <si>
    <t>VF ( R )</t>
  </si>
  <si>
    <t>Verhältnis A / V</t>
  </si>
  <si>
    <t>Gebäudehüllfläche Tribünengebäude (A)</t>
  </si>
  <si>
    <t>Verhältnis NUF (R) /BGF (R)</t>
  </si>
  <si>
    <t>Dachflächen in m²</t>
  </si>
  <si>
    <t>Horizontale Trennflächen in m²</t>
  </si>
  <si>
    <t>Basisflächen in m²</t>
  </si>
  <si>
    <t>Außenwandflächen in m²</t>
  </si>
  <si>
    <t>Innenwandflächen in m²</t>
  </si>
  <si>
    <r>
      <t>Baugrube in m</t>
    </r>
    <r>
      <rPr>
        <vertAlign val="superscript"/>
        <sz val="10"/>
        <rFont val="Arial"/>
        <family val="2"/>
      </rPr>
      <t>3</t>
    </r>
  </si>
  <si>
    <t>UG</t>
  </si>
  <si>
    <t>EG</t>
  </si>
  <si>
    <t>1. OG</t>
  </si>
  <si>
    <t>2. OG</t>
  </si>
  <si>
    <t>3. 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</si>
</sst>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m²&quot;;\-#,##0.00\ _m\²"/>
    <numFmt numFmtId="166" formatCode="#,##0_ ;\-#,##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 tint="0.14999847407452621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9982"/>
        <bgColor indexed="64"/>
      </patternFill>
    </fill>
    <fill>
      <patternFill patternType="solid">
        <fgColor rgb="FF004F96"/>
        <bgColor indexed="64"/>
      </patternFill>
    </fill>
    <fill>
      <patternFill patternType="solid">
        <fgColor rgb="FF00A7E3"/>
        <bgColor indexed="64"/>
      </patternFill>
    </fill>
    <fill>
      <patternFill patternType="solid">
        <fgColor rgb="FFE84249"/>
        <bgColor indexed="64"/>
      </patternFill>
    </fill>
    <fill>
      <patternFill patternType="solid">
        <fgColor rgb="FF00732C"/>
        <bgColor indexed="64"/>
      </patternFill>
    </fill>
    <fill>
      <patternFill patternType="solid">
        <fgColor rgb="FFFECE5B"/>
        <bgColor indexed="64"/>
      </patternFill>
    </fill>
    <fill>
      <patternFill patternType="solid">
        <fgColor rgb="FF3FA535"/>
        <bgColor indexed="64"/>
      </patternFill>
    </fill>
    <fill>
      <patternFill patternType="solid">
        <fgColor rgb="FFED6E4F"/>
        <bgColor indexed="64"/>
      </patternFill>
    </fill>
    <fill>
      <patternFill patternType="solid">
        <fgColor rgb="FF706F6F"/>
        <bgColor indexed="64"/>
      </patternFill>
    </fill>
    <fill>
      <patternFill patternType="solid">
        <fgColor rgb="FF9B6B58"/>
        <bgColor indexed="64"/>
      </patternFill>
    </fill>
    <fill>
      <patternFill patternType="solid">
        <fgColor rgb="FFE2DBD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37">
    <xf numFmtId="0" fontId="0" fillId="0" borderId="0" xfId="0"/>
    <xf numFmtId="165" fontId="13" fillId="0" borderId="0" xfId="0" applyNumberFormat="1" applyFont="1"/>
    <xf numFmtId="165" fontId="13" fillId="0" borderId="0" xfId="0" applyNumberFormat="1" applyFont="1" applyAlignment="1">
      <alignment horizontal="center" vertical="center"/>
    </xf>
    <xf numFmtId="165" fontId="2" fillId="0" borderId="0" xfId="0" applyNumberFormat="1" applyFont="1" applyProtection="1">
      <protection locked="0"/>
    </xf>
    <xf numFmtId="165" fontId="1" fillId="0" borderId="0" xfId="4" applyNumberFormat="1" applyFont="1" applyAlignment="1" applyProtection="1">
      <alignment vertical="top"/>
      <protection locked="0"/>
    </xf>
    <xf numFmtId="165" fontId="1" fillId="0" borderId="0" xfId="0" applyNumberFormat="1" applyFont="1" applyAlignment="1" applyProtection="1">
      <alignment vertical="top"/>
      <protection locked="0"/>
    </xf>
    <xf numFmtId="165" fontId="10" fillId="0" borderId="0" xfId="0" applyNumberFormat="1" applyFont="1" applyAlignment="1" applyProtection="1">
      <alignment horizontal="right" vertical="top" wrapText="1"/>
      <protection locked="0"/>
    </xf>
    <xf numFmtId="165" fontId="2" fillId="18" borderId="14" xfId="0" applyNumberFormat="1" applyFont="1" applyFill="1" applyBorder="1" applyAlignment="1" applyProtection="1">
      <alignment horizontal="centerContinuous"/>
      <protection locked="0"/>
    </xf>
    <xf numFmtId="165" fontId="2" fillId="18" borderId="19" xfId="0" applyNumberFormat="1" applyFont="1" applyFill="1" applyBorder="1" applyAlignment="1" applyProtection="1">
      <alignment horizontal="centerContinuous"/>
      <protection locked="0"/>
    </xf>
    <xf numFmtId="165" fontId="2" fillId="18" borderId="20" xfId="0" applyNumberFormat="1" applyFont="1" applyFill="1" applyBorder="1" applyAlignment="1" applyProtection="1">
      <alignment horizontal="centerContinuous"/>
      <protection locked="0"/>
    </xf>
    <xf numFmtId="165" fontId="2" fillId="19" borderId="13" xfId="0" applyNumberFormat="1" applyFont="1" applyFill="1" applyBorder="1" applyAlignment="1" applyProtection="1">
      <alignment horizontal="centerContinuous"/>
      <protection locked="0"/>
    </xf>
    <xf numFmtId="165" fontId="2" fillId="19" borderId="14" xfId="0" applyNumberFormat="1" applyFont="1" applyFill="1" applyBorder="1" applyAlignment="1" applyProtection="1">
      <alignment horizontal="centerContinuous"/>
      <protection locked="0"/>
    </xf>
    <xf numFmtId="165" fontId="2" fillId="19" borderId="19" xfId="0" applyNumberFormat="1" applyFont="1" applyFill="1" applyBorder="1" applyAlignment="1" applyProtection="1">
      <alignment horizontal="centerContinuous"/>
      <protection locked="0"/>
    </xf>
    <xf numFmtId="165" fontId="2" fillId="19" borderId="20" xfId="0" applyNumberFormat="1" applyFont="1" applyFill="1" applyBorder="1" applyAlignment="1" applyProtection="1">
      <alignment horizontal="centerContinuous"/>
      <protection locked="0"/>
    </xf>
    <xf numFmtId="165" fontId="11" fillId="18" borderId="23" xfId="0" applyNumberFormat="1" applyFont="1" applyFill="1" applyBorder="1" applyAlignment="1" applyProtection="1">
      <alignment horizontal="center"/>
      <protection locked="0"/>
    </xf>
    <xf numFmtId="165" fontId="11" fillId="18" borderId="24" xfId="0" applyNumberFormat="1" applyFont="1" applyFill="1" applyBorder="1" applyAlignment="1" applyProtection="1">
      <alignment horizontal="center"/>
      <protection locked="0"/>
    </xf>
    <xf numFmtId="165" fontId="11" fillId="18" borderId="25" xfId="0" applyNumberFormat="1" applyFont="1" applyFill="1" applyBorder="1" applyAlignment="1" applyProtection="1">
      <alignment horizontal="center"/>
      <protection locked="0"/>
    </xf>
    <xf numFmtId="165" fontId="11" fillId="19" borderId="21" xfId="0" applyNumberFormat="1" applyFont="1" applyFill="1" applyBorder="1" applyAlignment="1" applyProtection="1">
      <alignment horizontal="center"/>
      <protection locked="0"/>
    </xf>
    <xf numFmtId="165" fontId="11" fillId="19" borderId="23" xfId="0" applyNumberFormat="1" applyFont="1" applyFill="1" applyBorder="1" applyAlignment="1" applyProtection="1">
      <alignment horizontal="center"/>
      <protection locked="0"/>
    </xf>
    <xf numFmtId="165" fontId="11" fillId="19" borderId="24" xfId="0" applyNumberFormat="1" applyFont="1" applyFill="1" applyBorder="1" applyAlignment="1" applyProtection="1">
      <alignment horizontal="center"/>
      <protection locked="0"/>
    </xf>
    <xf numFmtId="165" fontId="11" fillId="19" borderId="25" xfId="0" applyNumberFormat="1" applyFont="1" applyFill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165" fontId="3" fillId="0" borderId="0" xfId="0" applyNumberFormat="1" applyFont="1" applyProtection="1">
      <protection locked="0"/>
    </xf>
    <xf numFmtId="165" fontId="3" fillId="2" borderId="34" xfId="0" applyNumberFormat="1" applyFont="1" applyFill="1" applyBorder="1" applyAlignment="1" applyProtection="1">
      <alignment horizontal="right"/>
      <protection locked="0"/>
    </xf>
    <xf numFmtId="165" fontId="3" fillId="0" borderId="35" xfId="0" applyNumberFormat="1" applyFont="1" applyBorder="1" applyAlignment="1" applyProtection="1">
      <alignment horizontal="right"/>
      <protection locked="0"/>
    </xf>
    <xf numFmtId="165" fontId="3" fillId="2" borderId="36" xfId="0" applyNumberFormat="1" applyFont="1" applyFill="1" applyBorder="1" applyAlignment="1" applyProtection="1">
      <alignment horizontal="right"/>
      <protection locked="0"/>
    </xf>
    <xf numFmtId="165" fontId="3" fillId="2" borderId="37" xfId="0" applyNumberFormat="1" applyFont="1" applyFill="1" applyBorder="1" applyAlignment="1" applyProtection="1">
      <alignment horizontal="right"/>
      <protection locked="0"/>
    </xf>
    <xf numFmtId="165" fontId="3" fillId="0" borderId="38" xfId="0" applyNumberFormat="1" applyFont="1" applyBorder="1" applyAlignment="1" applyProtection="1">
      <alignment horizontal="right"/>
      <protection locked="0"/>
    </xf>
    <xf numFmtId="165" fontId="3" fillId="16" borderId="39" xfId="0" applyNumberFormat="1" applyFont="1" applyFill="1" applyBorder="1" applyAlignment="1" applyProtection="1">
      <alignment horizontal="right"/>
      <protection locked="0"/>
    </xf>
    <xf numFmtId="165" fontId="3" fillId="18" borderId="25" xfId="0" applyNumberFormat="1" applyFont="1" applyFill="1" applyBorder="1" applyAlignment="1" applyProtection="1">
      <alignment horizontal="right"/>
      <protection locked="0"/>
    </xf>
    <xf numFmtId="165" fontId="3" fillId="14" borderId="39" xfId="0" applyNumberFormat="1" applyFont="1" applyFill="1" applyBorder="1" applyAlignment="1" applyProtection="1">
      <alignment horizontal="right"/>
      <protection locked="0"/>
    </xf>
    <xf numFmtId="165" fontId="3" fillId="19" borderId="25" xfId="0" applyNumberFormat="1" applyFont="1" applyFill="1" applyBorder="1" applyAlignment="1" applyProtection="1">
      <alignment horizontal="right"/>
      <protection locked="0"/>
    </xf>
    <xf numFmtId="165" fontId="11" fillId="0" borderId="0" xfId="0" applyNumberFormat="1" applyFont="1" applyAlignment="1" applyProtection="1">
      <alignment vertical="center"/>
      <protection locked="0"/>
    </xf>
    <xf numFmtId="165" fontId="2" fillId="0" borderId="41" xfId="0" applyNumberFormat="1" applyFont="1" applyBorder="1" applyProtection="1">
      <protection locked="0"/>
    </xf>
    <xf numFmtId="165" fontId="2" fillId="0" borderId="0" xfId="0" applyNumberFormat="1" applyFont="1" applyAlignment="1" applyProtection="1">
      <alignment horizontal="center"/>
      <protection locked="0"/>
    </xf>
    <xf numFmtId="165" fontId="2" fillId="0" borderId="47" xfId="0" applyNumberFormat="1" applyFont="1" applyBorder="1" applyProtection="1">
      <protection locked="0"/>
    </xf>
    <xf numFmtId="165" fontId="2" fillId="0" borderId="28" xfId="0" applyNumberFormat="1" applyFont="1" applyBorder="1" applyProtection="1">
      <protection locked="0"/>
    </xf>
    <xf numFmtId="165" fontId="2" fillId="0" borderId="46" xfId="0" applyNumberFormat="1" applyFont="1" applyBorder="1" applyProtection="1">
      <protection locked="0"/>
    </xf>
    <xf numFmtId="165" fontId="2" fillId="0" borderId="48" xfId="0" applyNumberFormat="1" applyFont="1" applyBorder="1" applyProtection="1">
      <protection locked="0"/>
    </xf>
    <xf numFmtId="165" fontId="2" fillId="0" borderId="49" xfId="0" applyNumberFormat="1" applyFont="1" applyBorder="1" applyProtection="1">
      <protection locked="0"/>
    </xf>
    <xf numFmtId="165" fontId="2" fillId="0" borderId="45" xfId="0" applyNumberFormat="1" applyFont="1" applyBorder="1" applyProtection="1">
      <protection locked="0"/>
    </xf>
    <xf numFmtId="165" fontId="2" fillId="0" borderId="53" xfId="0" applyNumberFormat="1" applyFont="1" applyBorder="1" applyProtection="1">
      <protection locked="0"/>
    </xf>
    <xf numFmtId="165" fontId="2" fillId="0" borderId="27" xfId="0" applyNumberFormat="1" applyFont="1" applyBorder="1" applyProtection="1">
      <protection locked="0"/>
    </xf>
    <xf numFmtId="165" fontId="2" fillId="0" borderId="54" xfId="0" applyNumberFormat="1" applyFont="1" applyBorder="1" applyProtection="1">
      <protection locked="0"/>
    </xf>
    <xf numFmtId="165" fontId="2" fillId="0" borderId="55" xfId="0" applyNumberFormat="1" applyFont="1" applyBorder="1" applyProtection="1">
      <protection locked="0"/>
    </xf>
    <xf numFmtId="165" fontId="2" fillId="18" borderId="56" xfId="0" applyNumberFormat="1" applyFont="1" applyFill="1" applyBorder="1" applyProtection="1">
      <protection locked="0"/>
    </xf>
    <xf numFmtId="165" fontId="2" fillId="18" borderId="57" xfId="0" applyNumberFormat="1" applyFont="1" applyFill="1" applyBorder="1" applyProtection="1">
      <protection locked="0"/>
    </xf>
    <xf numFmtId="165" fontId="2" fillId="19" borderId="52" xfId="0" applyNumberFormat="1" applyFont="1" applyFill="1" applyBorder="1" applyAlignment="1" applyProtection="1">
      <alignment horizontal="center"/>
      <protection locked="0"/>
    </xf>
    <xf numFmtId="165" fontId="2" fillId="18" borderId="58" xfId="0" applyNumberFormat="1" applyFont="1" applyFill="1" applyBorder="1" applyProtection="1">
      <protection locked="0"/>
    </xf>
    <xf numFmtId="165" fontId="3" fillId="18" borderId="15" xfId="0" applyNumberFormat="1" applyFont="1" applyFill="1" applyBorder="1" applyAlignment="1" applyProtection="1">
      <alignment vertical="top"/>
      <protection locked="0"/>
    </xf>
    <xf numFmtId="165" fontId="3" fillId="0" borderId="0" xfId="0" applyNumberFormat="1" applyFont="1"/>
    <xf numFmtId="165" fontId="1" fillId="0" borderId="0" xfId="0" applyNumberFormat="1" applyFont="1" applyAlignment="1" applyProtection="1">
      <alignment horizontal="right" wrapText="1"/>
      <protection locked="0"/>
    </xf>
    <xf numFmtId="165" fontId="1" fillId="18" borderId="16" xfId="0" applyNumberFormat="1" applyFont="1" applyFill="1" applyBorder="1" applyAlignment="1" applyProtection="1">
      <protection locked="0"/>
    </xf>
    <xf numFmtId="165" fontId="1" fillId="0" borderId="0" xfId="0" applyNumberFormat="1" applyFont="1" applyAlignment="1">
      <alignment horizontal="left" vertical="top" wrapText="1" indent="1"/>
    </xf>
    <xf numFmtId="165" fontId="2" fillId="0" borderId="5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165" fontId="1" fillId="0" borderId="0" xfId="0" applyNumberFormat="1" applyFont="1" applyBorder="1" applyProtection="1">
      <protection locked="0"/>
    </xf>
    <xf numFmtId="165" fontId="1" fillId="0" borderId="6" xfId="0" applyNumberFormat="1" applyFont="1" applyBorder="1" applyProtection="1">
      <protection locked="0"/>
    </xf>
    <xf numFmtId="165" fontId="3" fillId="0" borderId="5" xfId="0" applyNumberFormat="1" applyFont="1" applyBorder="1" applyProtection="1">
      <protection locked="0"/>
    </xf>
    <xf numFmtId="165" fontId="11" fillId="0" borderId="0" xfId="0" applyNumberFormat="1" applyFont="1" applyBorder="1" applyAlignment="1" applyProtection="1">
      <alignment horizontal="left" indent="1"/>
      <protection locked="0"/>
    </xf>
    <xf numFmtId="165" fontId="2" fillId="0" borderId="0" xfId="0" applyNumberFormat="1" applyFont="1" applyBorder="1" applyAlignment="1" applyProtection="1">
      <alignment horizontal="right"/>
      <protection locked="0"/>
    </xf>
    <xf numFmtId="165" fontId="2" fillId="0" borderId="0" xfId="0" applyNumberFormat="1" applyFont="1" applyBorder="1" applyAlignment="1" applyProtection="1">
      <alignment horizontal="left" indent="1"/>
      <protection locked="0"/>
    </xf>
    <xf numFmtId="165" fontId="2" fillId="0" borderId="6" xfId="0" applyNumberFormat="1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/>
      <protection locked="0"/>
    </xf>
    <xf numFmtId="165" fontId="2" fillId="16" borderId="0" xfId="0" applyNumberFormat="1" applyFont="1" applyFill="1" applyBorder="1" applyProtection="1">
      <protection locked="0"/>
    </xf>
    <xf numFmtId="165" fontId="2" fillId="14" borderId="0" xfId="0" applyNumberFormat="1" applyFont="1" applyFill="1" applyBorder="1" applyProtection="1">
      <protection locked="0"/>
    </xf>
    <xf numFmtId="165" fontId="2" fillId="17" borderId="0" xfId="0" applyNumberFormat="1" applyFont="1" applyFill="1" applyBorder="1" applyProtection="1">
      <protection locked="0"/>
    </xf>
    <xf numFmtId="165" fontId="2" fillId="15" borderId="0" xfId="0" applyNumberFormat="1" applyFont="1" applyFill="1" applyBorder="1" applyProtection="1">
      <protection locked="0"/>
    </xf>
    <xf numFmtId="165" fontId="2" fillId="0" borderId="7" xfId="0" applyNumberFormat="1" applyFont="1" applyBorder="1" applyProtection="1">
      <protection locked="0"/>
    </xf>
    <xf numFmtId="165" fontId="2" fillId="0" borderId="8" xfId="0" applyNumberFormat="1" applyFont="1" applyBorder="1" applyProtection="1">
      <protection locked="0"/>
    </xf>
    <xf numFmtId="165" fontId="2" fillId="0" borderId="8" xfId="0" applyNumberFormat="1" applyFont="1" applyBorder="1" applyAlignment="1" applyProtection="1">
      <alignment horizontal="center"/>
      <protection locked="0"/>
    </xf>
    <xf numFmtId="165" fontId="2" fillId="0" borderId="40" xfId="0" applyNumberFormat="1" applyFont="1" applyBorder="1" applyProtection="1">
      <protection locked="0"/>
    </xf>
    <xf numFmtId="165" fontId="3" fillId="0" borderId="63" xfId="0" applyNumberFormat="1" applyFont="1" applyBorder="1" applyAlignment="1" applyProtection="1">
      <alignment horizontal="right"/>
      <protection locked="0"/>
    </xf>
    <xf numFmtId="165" fontId="3" fillId="0" borderId="64" xfId="0" applyNumberFormat="1" applyFont="1" applyBorder="1" applyAlignment="1" applyProtection="1">
      <alignment horizontal="right"/>
      <protection locked="0"/>
    </xf>
    <xf numFmtId="165" fontId="3" fillId="0" borderId="65" xfId="0" applyNumberFormat="1" applyFont="1" applyBorder="1" applyAlignment="1" applyProtection="1">
      <alignment horizontal="right"/>
      <protection locked="0"/>
    </xf>
    <xf numFmtId="165" fontId="3" fillId="17" borderId="38" xfId="0" applyNumberFormat="1" applyFont="1" applyFill="1" applyBorder="1" applyAlignment="1" applyProtection="1">
      <alignment horizontal="right"/>
      <protection locked="0"/>
    </xf>
    <xf numFmtId="165" fontId="3" fillId="0" borderId="62" xfId="0" applyNumberFormat="1" applyFont="1" applyFill="1" applyBorder="1" applyAlignment="1" applyProtection="1">
      <alignment horizontal="right"/>
      <protection locked="0"/>
    </xf>
    <xf numFmtId="165" fontId="3" fillId="15" borderId="38" xfId="0" applyNumberFormat="1" applyFont="1" applyFill="1" applyBorder="1" applyAlignment="1" applyProtection="1">
      <alignment horizontal="right"/>
      <protection locked="0"/>
    </xf>
    <xf numFmtId="166" fontId="2" fillId="0" borderId="50" xfId="0" applyNumberFormat="1" applyFont="1" applyBorder="1" applyProtection="1">
      <protection locked="0"/>
    </xf>
    <xf numFmtId="166" fontId="2" fillId="0" borderId="51" xfId="0" applyNumberFormat="1" applyFont="1" applyBorder="1" applyProtection="1">
      <protection locked="0"/>
    </xf>
    <xf numFmtId="165" fontId="2" fillId="0" borderId="74" xfId="0" applyNumberFormat="1" applyFont="1" applyBorder="1" applyAlignment="1" applyProtection="1">
      <protection locked="0"/>
    </xf>
    <xf numFmtId="165" fontId="2" fillId="0" borderId="74" xfId="0" applyNumberFormat="1" applyFont="1" applyBorder="1" applyAlignment="1" applyProtection="1">
      <alignment horizontal="right"/>
      <protection locked="0"/>
    </xf>
    <xf numFmtId="165" fontId="2" fillId="0" borderId="75" xfId="0" applyNumberFormat="1" applyFont="1" applyBorder="1" applyAlignment="1" applyProtection="1">
      <alignment horizontal="right"/>
      <protection locked="0"/>
    </xf>
    <xf numFmtId="165" fontId="2" fillId="0" borderId="76" xfId="0" applyNumberFormat="1" applyFont="1" applyFill="1" applyBorder="1"/>
    <xf numFmtId="165" fontId="2" fillId="0" borderId="77" xfId="0" applyNumberFormat="1" applyFont="1" applyBorder="1" applyAlignment="1" applyProtection="1">
      <alignment horizontal="right"/>
      <protection locked="0"/>
    </xf>
    <xf numFmtId="165" fontId="2" fillId="0" borderId="78" xfId="0" applyNumberFormat="1" applyFont="1" applyBorder="1" applyAlignment="1" applyProtection="1">
      <alignment horizontal="right"/>
      <protection locked="0"/>
    </xf>
    <xf numFmtId="165" fontId="2" fillId="0" borderId="35" xfId="0" applyNumberFormat="1" applyFont="1" applyBorder="1" applyAlignment="1" applyProtection="1">
      <protection locked="0"/>
    </xf>
    <xf numFmtId="165" fontId="2" fillId="0" borderId="35" xfId="0" applyNumberFormat="1" applyFont="1" applyBorder="1" applyAlignment="1" applyProtection="1">
      <alignment horizontal="right"/>
      <protection locked="0"/>
    </xf>
    <xf numFmtId="165" fontId="2" fillId="0" borderId="79" xfId="0" applyNumberFormat="1" applyFont="1" applyBorder="1" applyAlignment="1" applyProtection="1">
      <alignment horizontal="right"/>
      <protection locked="0"/>
    </xf>
    <xf numFmtId="165" fontId="2" fillId="0" borderId="80" xfId="0" applyNumberFormat="1" applyFont="1" applyFill="1" applyBorder="1"/>
    <xf numFmtId="165" fontId="2" fillId="0" borderId="6" xfId="0" applyNumberFormat="1" applyFont="1" applyBorder="1" applyAlignment="1" applyProtection="1">
      <alignment horizontal="right"/>
      <protection locked="0"/>
    </xf>
    <xf numFmtId="165" fontId="2" fillId="0" borderId="81" xfId="0" applyNumberFormat="1" applyFont="1" applyBorder="1" applyAlignment="1" applyProtection="1">
      <alignment horizontal="right"/>
      <protection locked="0"/>
    </xf>
    <xf numFmtId="165" fontId="2" fillId="0" borderId="82" xfId="0" applyNumberFormat="1" applyFont="1" applyBorder="1" applyAlignment="1" applyProtection="1">
      <protection locked="0"/>
    </xf>
    <xf numFmtId="165" fontId="2" fillId="0" borderId="82" xfId="0" applyNumberFormat="1" applyFont="1" applyBorder="1" applyAlignment="1" applyProtection="1">
      <alignment horizontal="right"/>
      <protection locked="0"/>
    </xf>
    <xf numFmtId="165" fontId="2" fillId="0" borderId="83" xfId="0" applyNumberFormat="1" applyFont="1" applyBorder="1" applyAlignment="1" applyProtection="1">
      <alignment horizontal="right"/>
      <protection locked="0"/>
    </xf>
    <xf numFmtId="165" fontId="2" fillId="0" borderId="84" xfId="0" applyNumberFormat="1" applyFont="1" applyFill="1" applyBorder="1"/>
    <xf numFmtId="165" fontId="2" fillId="0" borderId="20" xfId="0" applyNumberFormat="1" applyFont="1" applyBorder="1" applyAlignment="1" applyProtection="1">
      <alignment horizontal="right"/>
      <protection locked="0"/>
    </xf>
    <xf numFmtId="165" fontId="2" fillId="0" borderId="85" xfId="0" applyNumberFormat="1" applyFont="1" applyBorder="1" applyAlignment="1" applyProtection="1">
      <alignment horizontal="right"/>
      <protection locked="0"/>
    </xf>
    <xf numFmtId="165" fontId="3" fillId="0" borderId="86" xfId="0" applyNumberFormat="1" applyFont="1" applyBorder="1" applyAlignment="1" applyProtection="1">
      <alignment horizontal="right"/>
      <protection locked="0"/>
    </xf>
    <xf numFmtId="165" fontId="3" fillId="0" borderId="87" xfId="0" applyNumberFormat="1" applyFont="1" applyBorder="1" applyAlignment="1" applyProtection="1">
      <alignment horizontal="right"/>
      <protection locked="0"/>
    </xf>
    <xf numFmtId="165" fontId="3" fillId="0" borderId="88" xfId="0" applyNumberFormat="1" applyFont="1" applyBorder="1" applyAlignment="1" applyProtection="1">
      <alignment horizontal="right"/>
      <protection locked="0"/>
    </xf>
    <xf numFmtId="165" fontId="3" fillId="0" borderId="32" xfId="0" applyNumberFormat="1" applyFont="1" applyBorder="1" applyProtection="1">
      <protection locked="0"/>
    </xf>
    <xf numFmtId="165" fontId="1" fillId="0" borderId="33" xfId="0" applyNumberFormat="1" applyFont="1" applyBorder="1" applyProtection="1">
      <protection locked="0"/>
    </xf>
    <xf numFmtId="165" fontId="3" fillId="0" borderId="60" xfId="0" applyNumberFormat="1" applyFont="1" applyBorder="1" applyProtection="1">
      <protection locked="0"/>
    </xf>
    <xf numFmtId="165" fontId="1" fillId="0" borderId="61" xfId="0" applyNumberFormat="1" applyFont="1" applyBorder="1" applyProtection="1">
      <protection locked="0"/>
    </xf>
    <xf numFmtId="165" fontId="11" fillId="0" borderId="5" xfId="0" applyNumberFormat="1" applyFont="1" applyBorder="1" applyAlignment="1" applyProtection="1">
      <alignment vertical="center"/>
      <protection locked="0"/>
    </xf>
    <xf numFmtId="165" fontId="1" fillId="0" borderId="0" xfId="0" applyNumberFormat="1" applyFont="1" applyBorder="1" applyAlignment="1" applyProtection="1">
      <alignment vertical="center"/>
      <protection locked="0"/>
    </xf>
    <xf numFmtId="165" fontId="12" fillId="0" borderId="0" xfId="0" applyNumberFormat="1" applyFont="1" applyBorder="1" applyAlignment="1" applyProtection="1">
      <alignment vertical="center"/>
      <protection locked="0"/>
    </xf>
    <xf numFmtId="165" fontId="11" fillId="0" borderId="0" xfId="0" applyNumberFormat="1" applyFont="1" applyBorder="1" applyAlignment="1" applyProtection="1">
      <alignment vertical="center"/>
      <protection locked="0"/>
    </xf>
    <xf numFmtId="165" fontId="13" fillId="0" borderId="14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/>
    <xf numFmtId="165" fontId="11" fillId="0" borderId="0" xfId="0" applyNumberFormat="1" applyFont="1" applyBorder="1" applyAlignment="1" applyProtection="1">
      <alignment horizontal="left" vertical="top" wrapText="1"/>
      <protection locked="0"/>
    </xf>
    <xf numFmtId="165" fontId="18" fillId="0" borderId="0" xfId="0" applyNumberFormat="1" applyFont="1" applyBorder="1" applyAlignment="1">
      <alignment horizontal="left" vertical="top" wrapText="1"/>
    </xf>
    <xf numFmtId="0" fontId="18" fillId="0" borderId="0" xfId="0" applyFont="1" applyBorder="1" applyAlignment="1"/>
    <xf numFmtId="165" fontId="18" fillId="0" borderId="8" xfId="0" applyNumberFormat="1" applyFont="1" applyBorder="1" applyAlignment="1">
      <alignment horizontal="left" vertical="top" wrapText="1"/>
    </xf>
    <xf numFmtId="0" fontId="18" fillId="0" borderId="8" xfId="0" applyFont="1" applyBorder="1" applyAlignment="1"/>
    <xf numFmtId="165" fontId="16" fillId="18" borderId="59" xfId="0" applyNumberFormat="1" applyFont="1" applyFill="1" applyBorder="1" applyAlignment="1" applyProtection="1">
      <alignment horizontal="center" vertical="center"/>
      <protection locked="0"/>
    </xf>
    <xf numFmtId="0" fontId="17" fillId="0" borderId="43" xfId="0" applyFont="1" applyBorder="1" applyAlignment="1"/>
    <xf numFmtId="0" fontId="17" fillId="0" borderId="44" xfId="0" applyFont="1" applyBorder="1" applyAlignment="1"/>
    <xf numFmtId="165" fontId="2" fillId="19" borderId="42" xfId="0" applyNumberFormat="1" applyFont="1" applyFill="1" applyBorder="1" applyAlignment="1" applyProtection="1">
      <alignment horizontal="center"/>
      <protection locked="0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165" fontId="12" fillId="0" borderId="0" xfId="0" applyNumberFormat="1" applyFont="1" applyBorder="1" applyAlignment="1" applyProtection="1">
      <alignment vertical="top" wrapText="1"/>
      <protection locked="0"/>
    </xf>
    <xf numFmtId="165" fontId="11" fillId="0" borderId="0" xfId="0" applyNumberFormat="1" applyFont="1" applyBorder="1" applyAlignment="1" applyProtection="1">
      <alignment vertical="top" wrapText="1"/>
      <protection locked="0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165" fontId="11" fillId="0" borderId="6" xfId="0" applyNumberFormat="1" applyFont="1" applyBorder="1" applyAlignment="1" applyProtection="1">
      <alignment vertical="center"/>
      <protection locked="0"/>
    </xf>
    <xf numFmtId="165" fontId="15" fillId="0" borderId="0" xfId="0" applyNumberFormat="1" applyFont="1" applyAlignment="1" applyProtection="1">
      <protection locked="0"/>
    </xf>
    <xf numFmtId="165" fontId="1" fillId="0" borderId="0" xfId="0" applyNumberFormat="1" applyFont="1" applyAlignment="1"/>
    <xf numFmtId="165" fontId="3" fillId="0" borderId="21" xfId="0" applyNumberFormat="1" applyFont="1" applyBorder="1" applyProtection="1">
      <protection locked="0"/>
    </xf>
    <xf numFmtId="165" fontId="1" fillId="0" borderId="22" xfId="0" applyNumberFormat="1" applyFont="1" applyBorder="1" applyProtection="1">
      <protection locked="0"/>
    </xf>
    <xf numFmtId="165" fontId="2" fillId="18" borderId="17" xfId="0" applyNumberFormat="1" applyFont="1" applyFill="1" applyBorder="1" applyProtection="1">
      <protection locked="0"/>
    </xf>
    <xf numFmtId="165" fontId="1" fillId="18" borderId="18" xfId="0" applyNumberFormat="1" applyFont="1" applyFill="1" applyBorder="1" applyProtection="1">
      <protection locked="0"/>
    </xf>
    <xf numFmtId="165" fontId="11" fillId="18" borderId="21" xfId="0" applyNumberFormat="1" applyFont="1" applyFill="1" applyBorder="1" applyProtection="1">
      <protection locked="0"/>
    </xf>
    <xf numFmtId="165" fontId="1" fillId="18" borderId="22" xfId="0" applyNumberFormat="1" applyFont="1" applyFill="1" applyBorder="1" applyProtection="1">
      <protection locked="0"/>
    </xf>
    <xf numFmtId="165" fontId="2" fillId="0" borderId="26" xfId="0" applyNumberFormat="1" applyFont="1" applyBorder="1" applyAlignment="1" applyProtection="1">
      <alignment horizontal="center" vertical="center"/>
      <protection locked="0"/>
    </xf>
    <xf numFmtId="165" fontId="2" fillId="0" borderId="30" xfId="0" applyNumberFormat="1" applyFont="1" applyBorder="1" applyAlignment="1" applyProtection="1">
      <alignment horizontal="center" vertical="center"/>
      <protection locked="0"/>
    </xf>
    <xf numFmtId="165" fontId="3" fillId="0" borderId="31" xfId="0" applyNumberFormat="1" applyFont="1" applyBorder="1" applyAlignment="1" applyProtection="1">
      <protection locked="0"/>
    </xf>
    <xf numFmtId="165" fontId="1" fillId="0" borderId="18" xfId="0" applyNumberFormat="1" applyFont="1" applyBorder="1" applyAlignment="1" applyProtection="1">
      <protection locked="0"/>
    </xf>
    <xf numFmtId="165" fontId="1" fillId="0" borderId="26" xfId="0" applyNumberFormat="1" applyFont="1" applyBorder="1" applyAlignment="1" applyProtection="1">
      <alignment horizontal="center" vertical="center"/>
      <protection locked="0"/>
    </xf>
    <xf numFmtId="165" fontId="1" fillId="0" borderId="30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3" borderId="4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1" fontId="2" fillId="0" borderId="0" xfId="0" applyNumberFormat="1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165" fontId="2" fillId="0" borderId="66" xfId="0" applyNumberFormat="1" applyFont="1" applyFill="1" applyBorder="1" applyProtection="1">
      <protection locked="0"/>
    </xf>
    <xf numFmtId="165" fontId="2" fillId="0" borderId="67" xfId="0" applyNumberFormat="1" applyFont="1" applyFill="1" applyBorder="1" applyProtection="1">
      <protection locked="0"/>
    </xf>
    <xf numFmtId="0" fontId="2" fillId="0" borderId="68" xfId="0" applyFont="1" applyFill="1" applyBorder="1" applyProtection="1">
      <protection locked="0"/>
    </xf>
    <xf numFmtId="165" fontId="2" fillId="0" borderId="45" xfId="0" applyNumberFormat="1" applyFont="1" applyFill="1" applyBorder="1" applyProtection="1">
      <protection locked="0"/>
    </xf>
    <xf numFmtId="1" fontId="2" fillId="0" borderId="69" xfId="0" applyNumberFormat="1" applyFont="1" applyFill="1" applyBorder="1" applyProtection="1">
      <protection locked="0"/>
    </xf>
    <xf numFmtId="0" fontId="2" fillId="0" borderId="69" xfId="0" applyFont="1" applyFill="1" applyBorder="1" applyProtection="1">
      <protection locked="0"/>
    </xf>
    <xf numFmtId="0" fontId="2" fillId="0" borderId="70" xfId="0" applyFont="1" applyFill="1" applyBorder="1" applyProtection="1">
      <protection locked="0"/>
    </xf>
    <xf numFmtId="165" fontId="2" fillId="0" borderId="51" xfId="0" applyNumberFormat="1" applyFont="1" applyFill="1" applyBorder="1" applyProtection="1">
      <protection locked="0"/>
    </xf>
    <xf numFmtId="1" fontId="2" fillId="0" borderId="71" xfId="0" applyNumberFormat="1" applyFont="1" applyFill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65" fontId="3" fillId="0" borderId="9" xfId="0" applyNumberFormat="1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165" fontId="3" fillId="0" borderId="0" xfId="0" applyNumberFormat="1" applyFont="1" applyFill="1" applyBorder="1" applyProtection="1">
      <protection locked="0"/>
    </xf>
    <xf numFmtId="165" fontId="2" fillId="0" borderId="0" xfId="0" applyNumberFormat="1" applyFont="1" applyFill="1" applyBorder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Protection="1">
      <protection locked="0"/>
    </xf>
    <xf numFmtId="1" fontId="2" fillId="0" borderId="66" xfId="0" applyNumberFormat="1" applyFont="1" applyBorder="1" applyProtection="1">
      <protection locked="0"/>
    </xf>
    <xf numFmtId="0" fontId="2" fillId="0" borderId="66" xfId="0" applyFont="1" applyBorder="1" applyProtection="1">
      <protection locked="0"/>
    </xf>
    <xf numFmtId="1" fontId="2" fillId="0" borderId="45" xfId="0" applyNumberFormat="1" applyFont="1" applyBorder="1" applyProtection="1">
      <protection locked="0"/>
    </xf>
    <xf numFmtId="0" fontId="2" fillId="0" borderId="45" xfId="0" applyFont="1" applyBorder="1" applyProtection="1">
      <protection locked="0"/>
    </xf>
    <xf numFmtId="1" fontId="2" fillId="2" borderId="68" xfId="0" applyNumberFormat="1" applyFont="1" applyFill="1" applyBorder="1" applyProtection="1">
      <protection locked="0"/>
    </xf>
    <xf numFmtId="0" fontId="2" fillId="2" borderId="45" xfId="0" applyFont="1" applyFill="1" applyBorder="1" applyProtection="1">
      <protection locked="0"/>
    </xf>
    <xf numFmtId="1" fontId="2" fillId="0" borderId="51" xfId="0" applyNumberFormat="1" applyFont="1" applyBorder="1" applyProtection="1">
      <protection locked="0"/>
    </xf>
    <xf numFmtId="0" fontId="2" fillId="0" borderId="51" xfId="0" applyFont="1" applyBorder="1" applyProtection="1">
      <protection locked="0"/>
    </xf>
    <xf numFmtId="0" fontId="3" fillId="5" borderId="2" xfId="0" applyFont="1" applyFill="1" applyBorder="1" applyAlignment="1" applyProtection="1">
      <alignment horizontal="left" vertical="center"/>
      <protection locked="0"/>
    </xf>
    <xf numFmtId="0" fontId="3" fillId="5" borderId="3" xfId="0" applyFont="1" applyFill="1" applyBorder="1" applyAlignment="1" applyProtection="1">
      <alignment horizontal="left" vertical="center"/>
      <protection locked="0"/>
    </xf>
    <xf numFmtId="0" fontId="2" fillId="2" borderId="72" xfId="0" applyFont="1" applyFill="1" applyBorder="1" applyProtection="1">
      <protection locked="0"/>
    </xf>
    <xf numFmtId="0" fontId="2" fillId="2" borderId="66" xfId="0" applyFont="1" applyFill="1" applyBorder="1" applyProtection="1">
      <protection locked="0"/>
    </xf>
    <xf numFmtId="0" fontId="2" fillId="2" borderId="29" xfId="0" applyFont="1" applyFill="1" applyBorder="1" applyProtection="1">
      <protection locked="0"/>
    </xf>
    <xf numFmtId="1" fontId="2" fillId="2" borderId="69" xfId="0" applyNumberFormat="1" applyFont="1" applyFill="1" applyBorder="1" applyProtection="1">
      <protection locked="0"/>
    </xf>
    <xf numFmtId="1" fontId="2" fillId="0" borderId="69" xfId="0" applyNumberFormat="1" applyFont="1" applyBorder="1" applyProtection="1">
      <protection locked="0"/>
    </xf>
    <xf numFmtId="0" fontId="2" fillId="0" borderId="69" xfId="0" applyFont="1" applyBorder="1" applyProtection="1">
      <protection locked="0"/>
    </xf>
    <xf numFmtId="0" fontId="2" fillId="2" borderId="69" xfId="0" applyFont="1" applyFill="1" applyBorder="1" applyProtection="1">
      <protection locked="0"/>
    </xf>
    <xf numFmtId="0" fontId="2" fillId="0" borderId="71" xfId="0" applyFont="1" applyBorder="1" applyProtection="1"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Fill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12" xfId="0" applyFont="1" applyBorder="1" applyProtection="1">
      <protection locked="0"/>
    </xf>
    <xf numFmtId="165" fontId="2" fillId="0" borderId="9" xfId="0" applyNumberFormat="1" applyFont="1" applyFill="1" applyBorder="1" applyProtection="1">
      <protection locked="0"/>
    </xf>
    <xf numFmtId="165" fontId="3" fillId="0" borderId="3" xfId="0" applyNumberFormat="1" applyFont="1" applyFill="1" applyBorder="1" applyProtection="1">
      <protection locked="0"/>
    </xf>
    <xf numFmtId="0" fontId="3" fillId="7" borderId="2" xfId="0" applyFont="1" applyFill="1" applyBorder="1" applyAlignment="1" applyProtection="1">
      <alignment horizontal="left" vertical="center"/>
      <protection locked="0"/>
    </xf>
    <xf numFmtId="0" fontId="3" fillId="7" borderId="3" xfId="0" applyFont="1" applyFill="1" applyBorder="1" applyAlignment="1" applyProtection="1">
      <alignment horizontal="left" vertical="center"/>
      <protection locked="0"/>
    </xf>
    <xf numFmtId="1" fontId="2" fillId="0" borderId="73" xfId="0" applyNumberFormat="1" applyFont="1" applyBorder="1" applyProtection="1">
      <protection locked="0"/>
    </xf>
    <xf numFmtId="1" fontId="2" fillId="0" borderId="71" xfId="0" applyNumberFormat="1" applyFont="1" applyBorder="1" applyProtection="1">
      <protection locked="0"/>
    </xf>
    <xf numFmtId="165" fontId="3" fillId="0" borderId="12" xfId="0" applyNumberFormat="1" applyFont="1" applyFill="1" applyBorder="1" applyProtection="1">
      <protection locked="0"/>
    </xf>
    <xf numFmtId="0" fontId="3" fillId="8" borderId="3" xfId="0" applyFont="1" applyFill="1" applyBorder="1" applyAlignment="1" applyProtection="1">
      <alignment horizontal="left" vertical="center"/>
      <protection locked="0"/>
    </xf>
    <xf numFmtId="0" fontId="3" fillId="8" borderId="2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 applyProtection="1">
      <alignment horizontal="left" vertical="center"/>
      <protection locked="0"/>
    </xf>
    <xf numFmtId="0" fontId="3" fillId="9" borderId="3" xfId="0" applyFont="1" applyFill="1" applyBorder="1" applyAlignment="1" applyProtection="1">
      <alignment horizontal="left" vertical="center"/>
      <protection locked="0"/>
    </xf>
    <xf numFmtId="1" fontId="2" fillId="0" borderId="73" xfId="0" applyNumberFormat="1" applyFont="1" applyFill="1" applyBorder="1" applyProtection="1">
      <protection locked="0"/>
    </xf>
    <xf numFmtId="1" fontId="2" fillId="0" borderId="66" xfId="0" applyNumberFormat="1" applyFont="1" applyFill="1" applyBorder="1" applyProtection="1">
      <protection locked="0"/>
    </xf>
    <xf numFmtId="1" fontId="2" fillId="0" borderId="45" xfId="0" applyNumberFormat="1" applyFont="1" applyFill="1" applyBorder="1" applyProtection="1">
      <protection locked="0"/>
    </xf>
    <xf numFmtId="1" fontId="2" fillId="2" borderId="71" xfId="0" applyNumberFormat="1" applyFont="1" applyFill="1" applyBorder="1" applyProtection="1">
      <protection locked="0"/>
    </xf>
    <xf numFmtId="0" fontId="2" fillId="2" borderId="51" xfId="0" applyFont="1" applyFill="1" applyBorder="1" applyProtection="1">
      <protection locked="0"/>
    </xf>
    <xf numFmtId="0" fontId="3" fillId="10" borderId="2" xfId="0" applyFont="1" applyFill="1" applyBorder="1" applyAlignment="1" applyProtection="1">
      <alignment horizontal="left" vertical="center"/>
      <protection locked="0"/>
    </xf>
    <xf numFmtId="0" fontId="3" fillId="10" borderId="3" xfId="0" applyFont="1" applyFill="1" applyBorder="1" applyAlignment="1" applyProtection="1">
      <alignment horizontal="left" vertical="center"/>
      <protection locked="0"/>
    </xf>
    <xf numFmtId="165" fontId="3" fillId="0" borderId="12" xfId="0" applyNumberFormat="1" applyFont="1" applyBorder="1" applyProtection="1">
      <protection locked="0"/>
    </xf>
    <xf numFmtId="0" fontId="3" fillId="11" borderId="2" xfId="0" applyFont="1" applyFill="1" applyBorder="1" applyAlignment="1" applyProtection="1">
      <alignment horizontal="left" vertical="center"/>
      <protection locked="0"/>
    </xf>
    <xf numFmtId="0" fontId="3" fillId="11" borderId="3" xfId="0" applyFont="1" applyFill="1" applyBorder="1" applyAlignment="1" applyProtection="1">
      <alignment horizontal="left" vertical="center"/>
      <protection locked="0"/>
    </xf>
    <xf numFmtId="0" fontId="2" fillId="2" borderId="73" xfId="0" applyFont="1" applyFill="1" applyBorder="1" applyProtection="1">
      <protection locked="0"/>
    </xf>
    <xf numFmtId="0" fontId="2" fillId="2" borderId="71" xfId="0" applyFont="1" applyFill="1" applyBorder="1" applyProtection="1">
      <protection locked="0"/>
    </xf>
    <xf numFmtId="0" fontId="6" fillId="12" borderId="3" xfId="0" applyFont="1" applyFill="1" applyBorder="1" applyAlignment="1" applyProtection="1">
      <alignment horizontal="left" vertical="center"/>
      <protection locked="0"/>
    </xf>
    <xf numFmtId="0" fontId="6" fillId="12" borderId="2" xfId="0" applyFont="1" applyFill="1" applyBorder="1" applyAlignment="1" applyProtection="1">
      <alignment horizontal="left" vertical="center"/>
      <protection locked="0"/>
    </xf>
    <xf numFmtId="165" fontId="2" fillId="0" borderId="66" xfId="0" applyNumberFormat="1" applyFont="1" applyBorder="1" applyProtection="1">
      <protection locked="0"/>
    </xf>
    <xf numFmtId="0" fontId="2" fillId="0" borderId="73" xfId="0" applyFont="1" applyBorder="1" applyProtection="1">
      <protection locked="0"/>
    </xf>
    <xf numFmtId="0" fontId="3" fillId="0" borderId="2" xfId="0" applyFont="1" applyFill="1" applyBorder="1" applyProtection="1">
      <protection locked="0"/>
    </xf>
    <xf numFmtId="0" fontId="3" fillId="0" borderId="3" xfId="0" applyFont="1" applyFill="1" applyBorder="1" applyProtection="1">
      <protection locked="0"/>
    </xf>
    <xf numFmtId="0" fontId="3" fillId="13" borderId="2" xfId="0" applyFont="1" applyFill="1" applyBorder="1" applyProtection="1">
      <protection locked="0"/>
    </xf>
    <xf numFmtId="0" fontId="3" fillId="13" borderId="3" xfId="0" applyFont="1" applyFill="1" applyBorder="1" applyProtection="1">
      <protection locked="0"/>
    </xf>
    <xf numFmtId="10" fontId="2" fillId="0" borderId="69" xfId="0" applyNumberFormat="1" applyFont="1" applyBorder="1" applyProtection="1">
      <protection locked="0"/>
    </xf>
    <xf numFmtId="165" fontId="3" fillId="13" borderId="2" xfId="0" applyNumberFormat="1" applyFont="1" applyFill="1" applyBorder="1" applyProtection="1">
      <protection locked="0"/>
    </xf>
    <xf numFmtId="165" fontId="3" fillId="13" borderId="3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0" fontId="2" fillId="0" borderId="2" xfId="0" applyFont="1" applyBorder="1" applyProtection="1">
      <protection locked="0"/>
    </xf>
    <xf numFmtId="165" fontId="2" fillId="0" borderId="2" xfId="0" applyNumberFormat="1" applyFont="1" applyFill="1" applyBorder="1" applyProtection="1">
      <protection locked="0"/>
    </xf>
    <xf numFmtId="165" fontId="2" fillId="0" borderId="3" xfId="0" applyNumberFormat="1" applyFont="1" applyFill="1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3" borderId="1" xfId="0" applyFont="1" applyFill="1" applyBorder="1" applyProtection="1"/>
    <xf numFmtId="0" fontId="6" fillId="3" borderId="3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2" xfId="0" applyFont="1" applyFill="1" applyBorder="1" applyProtection="1"/>
    <xf numFmtId="0" fontId="3" fillId="3" borderId="4" xfId="0" applyFont="1" applyFill="1" applyBorder="1" applyProtection="1"/>
    <xf numFmtId="0" fontId="2" fillId="0" borderId="0" xfId="0" applyFont="1" applyFill="1" applyProtection="1"/>
    <xf numFmtId="0" fontId="2" fillId="0" borderId="66" xfId="0" applyFont="1" applyFill="1" applyBorder="1" applyAlignment="1" applyProtection="1">
      <alignment horizontal="center" vertical="center"/>
    </xf>
    <xf numFmtId="0" fontId="2" fillId="0" borderId="67" xfId="0" applyFont="1" applyFill="1" applyBorder="1" applyProtection="1"/>
    <xf numFmtId="165" fontId="2" fillId="0" borderId="66" xfId="0" applyNumberFormat="1" applyFont="1" applyFill="1" applyBorder="1" applyProtection="1"/>
    <xf numFmtId="0" fontId="2" fillId="0" borderId="45" xfId="0" applyFont="1" applyFill="1" applyBorder="1" applyAlignment="1" applyProtection="1">
      <alignment horizontal="center" vertical="center"/>
    </xf>
    <xf numFmtId="0" fontId="2" fillId="0" borderId="68" xfId="0" applyFont="1" applyFill="1" applyBorder="1" applyProtection="1"/>
    <xf numFmtId="165" fontId="2" fillId="0" borderId="45" xfId="0" applyNumberFormat="1" applyFont="1" applyFill="1" applyBorder="1" applyProtection="1"/>
    <xf numFmtId="0" fontId="2" fillId="0" borderId="51" xfId="0" applyFont="1" applyFill="1" applyBorder="1" applyAlignment="1" applyProtection="1">
      <alignment horizontal="center" vertical="center"/>
    </xf>
    <xf numFmtId="0" fontId="2" fillId="0" borderId="70" xfId="0" applyFont="1" applyFill="1" applyBorder="1" applyProtection="1"/>
    <xf numFmtId="165" fontId="2" fillId="0" borderId="51" xfId="0" applyNumberFormat="1" applyFont="1" applyFill="1" applyBorder="1" applyProtection="1"/>
    <xf numFmtId="0" fontId="2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1" xfId="0" applyFont="1" applyFill="1" applyBorder="1" applyProtection="1"/>
    <xf numFmtId="165" fontId="3" fillId="0" borderId="9" xfId="0" applyNumberFormat="1" applyFont="1" applyFill="1" applyBorder="1" applyProtection="1"/>
    <xf numFmtId="0" fontId="6" fillId="4" borderId="1" xfId="0" applyFont="1" applyFill="1" applyBorder="1" applyProtection="1"/>
    <xf numFmtId="0" fontId="6" fillId="4" borderId="3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2" xfId="0" applyFont="1" applyFill="1" applyBorder="1" applyProtection="1"/>
    <xf numFmtId="0" fontId="3" fillId="4" borderId="1" xfId="0" applyFont="1" applyFill="1" applyBorder="1" applyAlignment="1" applyProtection="1">
      <alignment horizontal="left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center" vertical="center"/>
    </xf>
    <xf numFmtId="0" fontId="2" fillId="0" borderId="45" xfId="0" applyFont="1" applyBorder="1" applyAlignment="1" applyProtection="1">
      <alignment horizontal="center" vertical="center"/>
    </xf>
    <xf numFmtId="0" fontId="2" fillId="0" borderId="68" xfId="0" applyFont="1" applyBorder="1" applyAlignment="1" applyProtection="1">
      <alignment horizontal="center" vertical="center"/>
    </xf>
    <xf numFmtId="0" fontId="2" fillId="0" borderId="68" xfId="0" applyFont="1" applyFill="1" applyBorder="1" applyAlignment="1" applyProtection="1">
      <alignment horizontal="center" vertical="center"/>
    </xf>
    <xf numFmtId="0" fontId="2" fillId="0" borderId="51" xfId="0" applyFont="1" applyBorder="1" applyAlignment="1" applyProtection="1">
      <alignment horizontal="center" vertical="center"/>
    </xf>
    <xf numFmtId="0" fontId="2" fillId="0" borderId="70" xfId="0" applyFont="1" applyBorder="1" applyAlignment="1" applyProtection="1">
      <alignment horizontal="center" vertical="center"/>
    </xf>
    <xf numFmtId="0" fontId="6" fillId="5" borderId="1" xfId="0" applyFont="1" applyFill="1" applyBorder="1" applyProtection="1"/>
    <xf numFmtId="0" fontId="6" fillId="5" borderId="3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2" xfId="0" applyFont="1" applyFill="1" applyBorder="1" applyProtection="1"/>
    <xf numFmtId="0" fontId="3" fillId="5" borderId="1" xfId="0" applyFont="1" applyFill="1" applyBorder="1" applyAlignment="1" applyProtection="1">
      <alignment horizontal="left" vertical="center"/>
    </xf>
    <xf numFmtId="0" fontId="6" fillId="6" borderId="1" xfId="0" applyFont="1" applyFill="1" applyBorder="1" applyProtection="1"/>
    <xf numFmtId="0" fontId="6" fillId="6" borderId="3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0" fontId="6" fillId="6" borderId="2" xfId="0" applyFont="1" applyFill="1" applyBorder="1" applyProtection="1"/>
    <xf numFmtId="0" fontId="3" fillId="6" borderId="1" xfId="0" applyFont="1" applyFill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5" xfId="0" applyFont="1" applyFill="1" applyBorder="1" applyProtection="1"/>
    <xf numFmtId="165" fontId="2" fillId="0" borderId="9" xfId="0" applyNumberFormat="1" applyFont="1" applyBorder="1" applyProtection="1"/>
    <xf numFmtId="165" fontId="3" fillId="0" borderId="3" xfId="0" applyNumberFormat="1" applyFont="1" applyFill="1" applyBorder="1" applyProtection="1"/>
    <xf numFmtId="0" fontId="6" fillId="7" borderId="1" xfId="0" applyFont="1" applyFill="1" applyBorder="1" applyProtection="1"/>
    <xf numFmtId="0" fontId="6" fillId="7" borderId="3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2" xfId="0" applyFont="1" applyFill="1" applyBorder="1" applyProtection="1"/>
    <xf numFmtId="0" fontId="3" fillId="7" borderId="1" xfId="0" applyFont="1" applyFill="1" applyBorder="1" applyAlignment="1" applyProtection="1">
      <alignment horizontal="left" vertical="center"/>
    </xf>
    <xf numFmtId="0" fontId="2" fillId="0" borderId="67" xfId="0" applyFont="1" applyFill="1" applyBorder="1" applyAlignment="1" applyProtection="1">
      <alignment horizontal="center" vertical="center"/>
    </xf>
    <xf numFmtId="0" fontId="2" fillId="0" borderId="70" xfId="0" applyFont="1" applyFill="1" applyBorder="1" applyAlignment="1" applyProtection="1">
      <alignment horizontal="center" vertical="center"/>
    </xf>
    <xf numFmtId="165" fontId="3" fillId="0" borderId="12" xfId="0" applyNumberFormat="1" applyFont="1" applyFill="1" applyBorder="1" applyProtection="1"/>
    <xf numFmtId="0" fontId="7" fillId="8" borderId="1" xfId="0" applyFont="1" applyFill="1" applyBorder="1" applyProtection="1"/>
    <xf numFmtId="0" fontId="7" fillId="8" borderId="3" xfId="0" applyFont="1" applyFill="1" applyBorder="1" applyAlignment="1" applyProtection="1">
      <alignment horizontal="center" vertical="center"/>
    </xf>
    <xf numFmtId="0" fontId="7" fillId="8" borderId="1" xfId="0" applyFont="1" applyFill="1" applyBorder="1" applyAlignment="1" applyProtection="1">
      <alignment horizontal="center" vertical="center"/>
    </xf>
    <xf numFmtId="0" fontId="3" fillId="8" borderId="3" xfId="0" applyFont="1" applyFill="1" applyBorder="1" applyAlignment="1" applyProtection="1">
      <alignment horizontal="left" vertical="center"/>
    </xf>
    <xf numFmtId="0" fontId="2" fillId="2" borderId="45" xfId="0" applyFont="1" applyFill="1" applyBorder="1" applyAlignment="1" applyProtection="1">
      <alignment horizontal="center" vertical="center"/>
    </xf>
    <xf numFmtId="0" fontId="6" fillId="9" borderId="1" xfId="0" applyFont="1" applyFill="1" applyBorder="1" applyProtection="1"/>
    <xf numFmtId="0" fontId="6" fillId="9" borderId="2" xfId="0" applyFont="1" applyFill="1" applyBorder="1" applyAlignment="1" applyProtection="1">
      <alignment horizontal="center" vertical="center"/>
    </xf>
    <xf numFmtId="0" fontId="6" fillId="9" borderId="1" xfId="0" applyFont="1" applyFill="1" applyBorder="1" applyAlignment="1" applyProtection="1">
      <alignment horizontal="center" vertical="center"/>
    </xf>
    <xf numFmtId="0" fontId="6" fillId="9" borderId="2" xfId="0" applyFont="1" applyFill="1" applyBorder="1" applyProtection="1"/>
    <xf numFmtId="0" fontId="3" fillId="9" borderId="1" xfId="0" applyFont="1" applyFill="1" applyBorder="1" applyAlignment="1" applyProtection="1">
      <alignment horizontal="left" vertical="center"/>
    </xf>
    <xf numFmtId="0" fontId="2" fillId="2" borderId="51" xfId="0" applyFont="1" applyFill="1" applyBorder="1" applyAlignment="1" applyProtection="1">
      <alignment horizontal="center" vertical="center"/>
    </xf>
    <xf numFmtId="0" fontId="2" fillId="2" borderId="70" xfId="0" applyFont="1" applyFill="1" applyBorder="1" applyAlignment="1" applyProtection="1">
      <alignment horizontal="center" vertical="center"/>
    </xf>
    <xf numFmtId="0" fontId="2" fillId="2" borderId="70" xfId="0" applyFont="1" applyFill="1" applyBorder="1" applyProtection="1"/>
    <xf numFmtId="0" fontId="6" fillId="10" borderId="1" xfId="0" applyFont="1" applyFill="1" applyBorder="1" applyProtection="1"/>
    <xf numFmtId="0" fontId="6" fillId="10" borderId="2" xfId="0" applyFont="1" applyFill="1" applyBorder="1" applyAlignment="1" applyProtection="1">
      <alignment horizontal="center" vertical="center"/>
    </xf>
    <xf numFmtId="0" fontId="6" fillId="10" borderId="1" xfId="0" applyFont="1" applyFill="1" applyBorder="1" applyAlignment="1" applyProtection="1">
      <alignment horizontal="center" vertical="center"/>
    </xf>
    <xf numFmtId="0" fontId="6" fillId="10" borderId="2" xfId="0" applyFont="1" applyFill="1" applyBorder="1" applyProtection="1"/>
    <xf numFmtId="0" fontId="3" fillId="10" borderId="1" xfId="0" applyFont="1" applyFill="1" applyBorder="1" applyAlignment="1" applyProtection="1">
      <alignment horizontal="left" vertical="center"/>
    </xf>
    <xf numFmtId="165" fontId="3" fillId="0" borderId="12" xfId="0" applyNumberFormat="1" applyFont="1" applyBorder="1" applyProtection="1"/>
    <xf numFmtId="0" fontId="6" fillId="11" borderId="1" xfId="0" applyFont="1" applyFill="1" applyBorder="1" applyProtection="1"/>
    <xf numFmtId="0" fontId="6" fillId="11" borderId="3" xfId="0" applyFont="1" applyFill="1" applyBorder="1" applyAlignment="1" applyProtection="1">
      <alignment horizontal="center" vertical="center"/>
    </xf>
    <xf numFmtId="0" fontId="6" fillId="11" borderId="2" xfId="0" applyFont="1" applyFill="1" applyBorder="1" applyAlignment="1" applyProtection="1">
      <alignment horizontal="center" vertical="center"/>
    </xf>
    <xf numFmtId="0" fontId="6" fillId="11" borderId="4" xfId="0" applyFont="1" applyFill="1" applyBorder="1" applyProtection="1"/>
    <xf numFmtId="0" fontId="3" fillId="11" borderId="1" xfId="0" applyFont="1" applyFill="1" applyBorder="1" applyAlignment="1" applyProtection="1">
      <alignment horizontal="left" vertical="center"/>
    </xf>
    <xf numFmtId="0" fontId="6" fillId="12" borderId="1" xfId="0" applyFont="1" applyFill="1" applyBorder="1" applyProtection="1"/>
    <xf numFmtId="0" fontId="6" fillId="12" borderId="3" xfId="0" applyFont="1" applyFill="1" applyBorder="1" applyAlignment="1" applyProtection="1">
      <alignment horizontal="center" vertical="center"/>
    </xf>
    <xf numFmtId="0" fontId="6" fillId="12" borderId="2" xfId="0" applyFont="1" applyFill="1" applyBorder="1" applyAlignment="1" applyProtection="1">
      <alignment horizontal="center" vertical="center"/>
    </xf>
    <xf numFmtId="0" fontId="6" fillId="12" borderId="3" xfId="0" applyFont="1" applyFill="1" applyBorder="1" applyAlignment="1" applyProtection="1">
      <alignment horizontal="left" vertical="center"/>
    </xf>
    <xf numFmtId="165" fontId="2" fillId="0" borderId="66" xfId="0" applyNumberFormat="1" applyFont="1" applyBorder="1" applyProtection="1"/>
    <xf numFmtId="165" fontId="2" fillId="0" borderId="45" xfId="0" applyNumberFormat="1" applyFont="1" applyBorder="1" applyProtection="1"/>
    <xf numFmtId="165" fontId="2" fillId="0" borderId="51" xfId="0" applyNumberFormat="1" applyFont="1" applyBorder="1" applyProtection="1"/>
    <xf numFmtId="0" fontId="2" fillId="0" borderId="11" xfId="0" applyFont="1" applyBorder="1" applyAlignment="1" applyProtection="1">
      <alignment horizontal="center" vertical="center"/>
    </xf>
    <xf numFmtId="0" fontId="3" fillId="0" borderId="2" xfId="0" applyFont="1" applyFill="1" applyBorder="1" applyProtection="1"/>
    <xf numFmtId="0" fontId="2" fillId="0" borderId="10" xfId="0" applyFont="1" applyBorder="1" applyAlignment="1" applyProtection="1">
      <alignment horizontal="center" vertical="center"/>
    </xf>
    <xf numFmtId="0" fontId="3" fillId="13" borderId="1" xfId="0" applyFont="1" applyFill="1" applyBorder="1" applyProtection="1"/>
    <xf numFmtId="0" fontId="3" fillId="13" borderId="2" xfId="0" applyFont="1" applyFill="1" applyBorder="1" applyProtection="1"/>
    <xf numFmtId="0" fontId="2" fillId="0" borderId="12" xfId="0" applyFont="1" applyBorder="1" applyAlignment="1" applyProtection="1">
      <alignment horizontal="center" vertical="center"/>
    </xf>
    <xf numFmtId="0" fontId="3" fillId="0" borderId="7" xfId="0" applyFont="1" applyFill="1" applyBorder="1" applyProtection="1"/>
    <xf numFmtId="165" fontId="3" fillId="13" borderId="2" xfId="0" applyNumberFormat="1" applyFont="1" applyFill="1" applyBorder="1" applyProtection="1"/>
    <xf numFmtId="0" fontId="2" fillId="0" borderId="67" xfId="0" applyFont="1" applyBorder="1" applyProtection="1"/>
    <xf numFmtId="165" fontId="2" fillId="0" borderId="68" xfId="0" applyNumberFormat="1" applyFont="1" applyFill="1" applyBorder="1" applyProtection="1"/>
    <xf numFmtId="165" fontId="2" fillId="0" borderId="70" xfId="0" applyNumberFormat="1" applyFont="1" applyFill="1" applyBorder="1" applyProtection="1"/>
    <xf numFmtId="0" fontId="2" fillId="0" borderId="7" xfId="0" applyFont="1" applyBorder="1" applyProtection="1"/>
    <xf numFmtId="0" fontId="3" fillId="0" borderId="1" xfId="0" applyFont="1" applyBorder="1" applyAlignment="1" applyProtection="1"/>
    <xf numFmtId="0" fontId="3" fillId="0" borderId="2" xfId="0" applyFont="1" applyBorder="1" applyAlignment="1" applyProtection="1"/>
    <xf numFmtId="0" fontId="3" fillId="0" borderId="8" xfId="0" applyFont="1" applyBorder="1" applyProtection="1"/>
  </cellXfs>
  <cellStyles count="5">
    <cellStyle name="Komma 2" xfId="2" xr:uid="{00000000-0005-0000-0000-000000000000}"/>
    <cellStyle name="Prozent" xfId="4" builtinId="5"/>
    <cellStyle name="Standard" xfId="0" builtinId="0"/>
    <cellStyle name="Standard 2" xfId="1" xr:uid="{00000000-0005-0000-0000-000002000000}"/>
    <cellStyle name="Währung 2" xfId="3" xr:uid="{00000000-0005-0000-0000-000003000000}"/>
  </cellStyles>
  <dxfs count="0"/>
  <tableStyles count="0" defaultTableStyle="TableStyleMedium2" defaultPivotStyle="PivotStyleLight16"/>
  <colors>
    <mruColors>
      <color rgb="FFED6E4F"/>
      <color rgb="FFE84249"/>
      <color rgb="FFE2DBD8"/>
      <color rgb="FF9B6B58"/>
      <color rgb="FF736B58"/>
      <color rgb="FF706F6F"/>
      <color rgb="FF3FA535"/>
      <color rgb="FFFECE5B"/>
      <color rgb="FF00732C"/>
      <color rgb="FF00A7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4"/>
  <sheetViews>
    <sheetView topLeftCell="A133" zoomScaleNormal="100" zoomScaleSheetLayoutView="85" workbookViewId="0">
      <selection activeCell="E152" sqref="E152"/>
    </sheetView>
  </sheetViews>
  <sheetFormatPr baseColWidth="10" defaultColWidth="11.44140625" defaultRowHeight="13.8" x14ac:dyDescent="0.3"/>
  <cols>
    <col min="1" max="1" width="3.109375" style="148" bestFit="1" customWidth="1"/>
    <col min="2" max="2" width="3.109375" style="237" bestFit="1" customWidth="1"/>
    <col min="3" max="3" width="5.6640625" style="237" bestFit="1" customWidth="1"/>
    <col min="4" max="4" width="58" style="148" customWidth="1"/>
    <col min="5" max="5" width="12.33203125" style="148" bestFit="1" customWidth="1"/>
    <col min="6" max="6" width="6.88671875" style="148" hidden="1" customWidth="1"/>
    <col min="7" max="7" width="5.44140625" style="148" hidden="1" customWidth="1"/>
    <col min="8" max="8" width="11.5546875" style="148" customWidth="1"/>
    <col min="9" max="9" width="11.44140625" style="148"/>
    <col min="10" max="10" width="11" style="148" customWidth="1"/>
    <col min="11" max="11" width="11.44140625" style="148"/>
    <col min="12" max="12" width="20.109375" style="148" customWidth="1"/>
    <col min="13" max="13" width="6.88671875" style="148" customWidth="1"/>
    <col min="14" max="16384" width="11.44140625" style="148"/>
  </cols>
  <sheetData>
    <row r="1" spans="1:11" s="145" customFormat="1" ht="26.4" customHeight="1" x14ac:dyDescent="0.3">
      <c r="A1" s="142" t="s">
        <v>139</v>
      </c>
      <c r="B1" s="143"/>
      <c r="C1" s="143"/>
      <c r="D1" s="144"/>
    </row>
    <row r="2" spans="1:11" x14ac:dyDescent="0.3">
      <c r="A2" s="146"/>
      <c r="B2" s="146"/>
      <c r="C2" s="146"/>
      <c r="D2" s="147"/>
    </row>
    <row r="3" spans="1:11" ht="30" customHeight="1" x14ac:dyDescent="0.3">
      <c r="A3" s="149" t="s">
        <v>157</v>
      </c>
      <c r="B3" s="149"/>
      <c r="C3" s="149"/>
      <c r="D3" s="149"/>
      <c r="E3" s="149"/>
      <c r="F3" s="149"/>
      <c r="G3" s="149"/>
    </row>
    <row r="4" spans="1:11" ht="30" customHeight="1" thickBot="1" x14ac:dyDescent="0.35">
      <c r="A4" s="150"/>
      <c r="B4" s="150"/>
      <c r="C4" s="150"/>
      <c r="D4" s="150"/>
      <c r="E4" s="150" t="s">
        <v>136</v>
      </c>
      <c r="F4" s="150" t="s">
        <v>136</v>
      </c>
      <c r="G4" s="150" t="s">
        <v>136</v>
      </c>
      <c r="H4" s="150" t="s">
        <v>137</v>
      </c>
      <c r="I4" s="150" t="s">
        <v>138</v>
      </c>
    </row>
    <row r="5" spans="1:11" s="154" customFormat="1" thickBot="1" x14ac:dyDescent="0.3">
      <c r="A5" s="238">
        <v>1</v>
      </c>
      <c r="B5" s="239"/>
      <c r="C5" s="240"/>
      <c r="D5" s="241" t="s">
        <v>1</v>
      </c>
      <c r="E5" s="242"/>
      <c r="F5" s="151"/>
      <c r="G5" s="151"/>
      <c r="H5" s="151"/>
      <c r="I5" s="151"/>
      <c r="J5" s="152"/>
      <c r="K5" s="153"/>
    </row>
    <row r="6" spans="1:11" s="154" customFormat="1" ht="13.2" x14ac:dyDescent="0.25">
      <c r="A6" s="243"/>
      <c r="B6" s="244">
        <v>1</v>
      </c>
      <c r="C6" s="244" t="s">
        <v>2</v>
      </c>
      <c r="D6" s="245" t="s">
        <v>3</v>
      </c>
      <c r="E6" s="246">
        <v>20</v>
      </c>
      <c r="F6" s="156">
        <v>20</v>
      </c>
      <c r="G6" s="157">
        <v>20</v>
      </c>
      <c r="H6" s="156"/>
      <c r="I6" s="156"/>
      <c r="J6" s="152"/>
      <c r="K6" s="153"/>
    </row>
    <row r="7" spans="1:11" s="154" customFormat="1" ht="13.2" x14ac:dyDescent="0.25">
      <c r="A7" s="243"/>
      <c r="B7" s="247">
        <v>2</v>
      </c>
      <c r="C7" s="247" t="s">
        <v>2</v>
      </c>
      <c r="D7" s="248" t="s">
        <v>4</v>
      </c>
      <c r="E7" s="249">
        <v>15</v>
      </c>
      <c r="F7" s="160">
        <v>2</v>
      </c>
      <c r="G7" s="158">
        <v>2512</v>
      </c>
      <c r="H7" s="159"/>
      <c r="I7" s="159"/>
      <c r="J7" s="152"/>
      <c r="K7" s="153"/>
    </row>
    <row r="8" spans="1:11" s="154" customFormat="1" ht="13.2" x14ac:dyDescent="0.25">
      <c r="A8" s="243"/>
      <c r="B8" s="247">
        <v>3</v>
      </c>
      <c r="C8" s="247" t="s">
        <v>2</v>
      </c>
      <c r="D8" s="248" t="s">
        <v>5</v>
      </c>
      <c r="E8" s="249">
        <v>20</v>
      </c>
      <c r="F8" s="160">
        <v>1</v>
      </c>
      <c r="G8" s="158">
        <v>1312</v>
      </c>
      <c r="H8" s="159"/>
      <c r="I8" s="159"/>
      <c r="J8" s="152"/>
      <c r="K8" s="153"/>
    </row>
    <row r="9" spans="1:11" s="154" customFormat="1" ht="13.2" x14ac:dyDescent="0.25">
      <c r="A9" s="243"/>
      <c r="B9" s="247">
        <v>4</v>
      </c>
      <c r="C9" s="247" t="s">
        <v>2</v>
      </c>
      <c r="D9" s="248" t="s">
        <v>6</v>
      </c>
      <c r="E9" s="249">
        <v>75</v>
      </c>
      <c r="F9" s="160">
        <v>2</v>
      </c>
      <c r="G9" s="158">
        <v>2660</v>
      </c>
      <c r="H9" s="159"/>
      <c r="I9" s="159"/>
      <c r="J9" s="152"/>
      <c r="K9" s="153"/>
    </row>
    <row r="10" spans="1:11" s="154" customFormat="1" ht="13.2" x14ac:dyDescent="0.25">
      <c r="A10" s="243"/>
      <c r="B10" s="247">
        <v>5</v>
      </c>
      <c r="C10" s="247" t="s">
        <v>2</v>
      </c>
      <c r="D10" s="248" t="s">
        <v>7</v>
      </c>
      <c r="E10" s="249">
        <v>10</v>
      </c>
      <c r="F10" s="160">
        <v>2</v>
      </c>
      <c r="G10" s="158">
        <v>2512</v>
      </c>
      <c r="H10" s="159"/>
      <c r="I10" s="159"/>
      <c r="J10" s="152"/>
      <c r="K10" s="153"/>
    </row>
    <row r="11" spans="1:11" s="154" customFormat="1" ht="13.2" x14ac:dyDescent="0.25">
      <c r="A11" s="243"/>
      <c r="B11" s="247">
        <v>6</v>
      </c>
      <c r="C11" s="247" t="s">
        <v>2</v>
      </c>
      <c r="D11" s="248" t="s">
        <v>8</v>
      </c>
      <c r="E11" s="249">
        <v>10</v>
      </c>
      <c r="F11" s="160">
        <v>2</v>
      </c>
      <c r="G11" s="158">
        <v>2320</v>
      </c>
      <c r="H11" s="159"/>
      <c r="I11" s="159"/>
      <c r="J11" s="152"/>
      <c r="K11" s="153"/>
    </row>
    <row r="12" spans="1:11" s="154" customFormat="1" ht="13.2" x14ac:dyDescent="0.25">
      <c r="A12" s="243"/>
      <c r="B12" s="247">
        <v>7</v>
      </c>
      <c r="C12" s="247" t="s">
        <v>2</v>
      </c>
      <c r="D12" s="248" t="s">
        <v>9</v>
      </c>
      <c r="E12" s="249">
        <v>30</v>
      </c>
      <c r="F12" s="160">
        <v>2</v>
      </c>
      <c r="G12" s="158">
        <v>2320</v>
      </c>
      <c r="H12" s="159"/>
      <c r="I12" s="159"/>
      <c r="J12" s="152"/>
      <c r="K12" s="153"/>
    </row>
    <row r="13" spans="1:11" s="154" customFormat="1" ht="13.2" x14ac:dyDescent="0.25">
      <c r="A13" s="243"/>
      <c r="B13" s="247">
        <v>8</v>
      </c>
      <c r="C13" s="247" t="s">
        <v>2</v>
      </c>
      <c r="D13" s="248" t="s">
        <v>10</v>
      </c>
      <c r="E13" s="249">
        <v>100</v>
      </c>
      <c r="F13" s="160">
        <v>1</v>
      </c>
      <c r="G13" s="158">
        <v>1641</v>
      </c>
      <c r="H13" s="159"/>
      <c r="I13" s="159"/>
      <c r="J13" s="152"/>
      <c r="K13" s="153"/>
    </row>
    <row r="14" spans="1:11" s="154" customFormat="1" ht="13.2" x14ac:dyDescent="0.25">
      <c r="A14" s="243"/>
      <c r="B14" s="247">
        <v>9</v>
      </c>
      <c r="C14" s="247" t="s">
        <v>2</v>
      </c>
      <c r="D14" s="248" t="s">
        <v>11</v>
      </c>
      <c r="E14" s="249">
        <v>10</v>
      </c>
      <c r="F14" s="160">
        <v>7</v>
      </c>
      <c r="G14" s="158">
        <v>7113</v>
      </c>
      <c r="H14" s="159"/>
      <c r="I14" s="159"/>
      <c r="J14" s="152"/>
      <c r="K14" s="153"/>
    </row>
    <row r="15" spans="1:11" s="154" customFormat="1" ht="13.2" x14ac:dyDescent="0.25">
      <c r="A15" s="243"/>
      <c r="B15" s="247">
        <v>10</v>
      </c>
      <c r="C15" s="247" t="s">
        <v>2</v>
      </c>
      <c r="D15" s="248" t="s">
        <v>12</v>
      </c>
      <c r="E15" s="249">
        <v>20</v>
      </c>
      <c r="F15" s="161">
        <v>7</v>
      </c>
      <c r="G15" s="158">
        <v>7113</v>
      </c>
      <c r="H15" s="159"/>
      <c r="I15" s="159"/>
      <c r="J15" s="152"/>
      <c r="K15" s="153"/>
    </row>
    <row r="16" spans="1:11" s="154" customFormat="1" ht="13.2" x14ac:dyDescent="0.25">
      <c r="A16" s="243"/>
      <c r="B16" s="247">
        <v>11</v>
      </c>
      <c r="C16" s="247" t="s">
        <v>2</v>
      </c>
      <c r="D16" s="248" t="s">
        <v>13</v>
      </c>
      <c r="E16" s="249">
        <v>20</v>
      </c>
      <c r="F16" s="160">
        <v>2</v>
      </c>
      <c r="G16" s="158">
        <v>2660</v>
      </c>
      <c r="H16" s="159"/>
      <c r="I16" s="159"/>
      <c r="J16" s="152"/>
      <c r="K16" s="153"/>
    </row>
    <row r="17" spans="1:12" s="154" customFormat="1" ht="13.2" x14ac:dyDescent="0.25">
      <c r="A17" s="243"/>
      <c r="B17" s="247">
        <v>12</v>
      </c>
      <c r="C17" s="247" t="s">
        <v>2</v>
      </c>
      <c r="D17" s="248" t="s">
        <v>14</v>
      </c>
      <c r="E17" s="249">
        <v>30</v>
      </c>
      <c r="F17" s="160">
        <v>1</v>
      </c>
      <c r="G17" s="158">
        <v>1221</v>
      </c>
      <c r="H17" s="159"/>
      <c r="I17" s="159"/>
      <c r="J17" s="152"/>
      <c r="K17" s="153"/>
    </row>
    <row r="18" spans="1:12" s="154" customFormat="1" ht="13.2" x14ac:dyDescent="0.25">
      <c r="A18" s="243"/>
      <c r="B18" s="247">
        <v>13</v>
      </c>
      <c r="C18" s="247" t="s">
        <v>2</v>
      </c>
      <c r="D18" s="248" t="s">
        <v>15</v>
      </c>
      <c r="E18" s="249">
        <v>10</v>
      </c>
      <c r="F18" s="160">
        <v>2</v>
      </c>
      <c r="G18" s="158">
        <v>2512</v>
      </c>
      <c r="H18" s="159"/>
      <c r="I18" s="159"/>
      <c r="J18" s="152"/>
      <c r="K18" s="153"/>
    </row>
    <row r="19" spans="1:12" s="154" customFormat="1" ht="13.2" x14ac:dyDescent="0.25">
      <c r="A19" s="243"/>
      <c r="B19" s="247">
        <v>14</v>
      </c>
      <c r="C19" s="247" t="s">
        <v>2</v>
      </c>
      <c r="D19" s="248" t="s">
        <v>16</v>
      </c>
      <c r="E19" s="249">
        <v>80</v>
      </c>
      <c r="F19" s="160">
        <v>2</v>
      </c>
      <c r="G19" s="158">
        <v>2152</v>
      </c>
      <c r="H19" s="159"/>
      <c r="I19" s="159"/>
      <c r="J19" s="152"/>
      <c r="K19" s="153"/>
    </row>
    <row r="20" spans="1:12" s="154" customFormat="1" ht="13.2" x14ac:dyDescent="0.25">
      <c r="A20" s="243"/>
      <c r="B20" s="247">
        <v>15</v>
      </c>
      <c r="C20" s="247" t="s">
        <v>2</v>
      </c>
      <c r="D20" s="248" t="s">
        <v>17</v>
      </c>
      <c r="E20" s="249">
        <v>10</v>
      </c>
      <c r="F20" s="160">
        <v>2</v>
      </c>
      <c r="G20" s="158">
        <v>2512</v>
      </c>
      <c r="H20" s="159"/>
      <c r="I20" s="159"/>
      <c r="J20" s="152"/>
      <c r="K20" s="153"/>
    </row>
    <row r="21" spans="1:12" s="154" customFormat="1" ht="13.2" x14ac:dyDescent="0.25">
      <c r="A21" s="243"/>
      <c r="B21" s="247">
        <v>16</v>
      </c>
      <c r="C21" s="247" t="s">
        <v>2</v>
      </c>
      <c r="D21" s="248" t="s">
        <v>18</v>
      </c>
      <c r="E21" s="249">
        <v>35</v>
      </c>
      <c r="F21" s="160">
        <v>2</v>
      </c>
      <c r="G21" s="158">
        <v>2512</v>
      </c>
      <c r="H21" s="159"/>
      <c r="I21" s="159"/>
      <c r="J21" s="152"/>
      <c r="K21" s="153"/>
    </row>
    <row r="22" spans="1:12" s="154" customFormat="1" ht="13.2" x14ac:dyDescent="0.25">
      <c r="A22" s="243"/>
      <c r="B22" s="247">
        <v>17</v>
      </c>
      <c r="C22" s="247" t="s">
        <v>2</v>
      </c>
      <c r="D22" s="248" t="s">
        <v>19</v>
      </c>
      <c r="E22" s="249">
        <v>10</v>
      </c>
      <c r="F22" s="160">
        <v>4</v>
      </c>
      <c r="G22" s="158">
        <v>4110</v>
      </c>
      <c r="H22" s="159"/>
      <c r="I22" s="159"/>
      <c r="J22" s="152"/>
      <c r="K22" s="153"/>
    </row>
    <row r="23" spans="1:12" s="154" customFormat="1" ht="13.2" x14ac:dyDescent="0.25">
      <c r="A23" s="243"/>
      <c r="B23" s="247">
        <v>18</v>
      </c>
      <c r="C23" s="247" t="s">
        <v>2</v>
      </c>
      <c r="D23" s="248" t="s">
        <v>20</v>
      </c>
      <c r="E23" s="249">
        <v>0</v>
      </c>
      <c r="F23" s="160"/>
      <c r="G23" s="158"/>
      <c r="H23" s="159"/>
      <c r="I23" s="159"/>
      <c r="J23" s="152"/>
      <c r="K23" s="153"/>
    </row>
    <row r="24" spans="1:12" s="154" customFormat="1" ht="13.2" x14ac:dyDescent="0.25">
      <c r="A24" s="243"/>
      <c r="B24" s="247">
        <v>19</v>
      </c>
      <c r="C24" s="247" t="s">
        <v>2</v>
      </c>
      <c r="D24" s="248" t="s">
        <v>21</v>
      </c>
      <c r="E24" s="249">
        <v>10</v>
      </c>
      <c r="F24" s="160">
        <v>2</v>
      </c>
      <c r="G24" s="158">
        <v>2830</v>
      </c>
      <c r="H24" s="159"/>
      <c r="I24" s="159"/>
      <c r="J24" s="152"/>
      <c r="K24" s="153"/>
    </row>
    <row r="25" spans="1:12" s="154" customFormat="1" ht="13.2" x14ac:dyDescent="0.25">
      <c r="A25" s="243"/>
      <c r="B25" s="247">
        <v>20</v>
      </c>
      <c r="C25" s="247" t="s">
        <v>2</v>
      </c>
      <c r="D25" s="248" t="s">
        <v>22</v>
      </c>
      <c r="E25" s="249">
        <v>15</v>
      </c>
      <c r="F25" s="160">
        <v>2</v>
      </c>
      <c r="G25" s="158">
        <v>2332</v>
      </c>
      <c r="H25" s="159"/>
      <c r="I25" s="159"/>
      <c r="J25" s="152"/>
      <c r="K25" s="153"/>
    </row>
    <row r="26" spans="1:12" s="154" customFormat="1" thickBot="1" x14ac:dyDescent="0.3">
      <c r="A26" s="243"/>
      <c r="B26" s="250">
        <v>21</v>
      </c>
      <c r="C26" s="250" t="s">
        <v>2</v>
      </c>
      <c r="D26" s="251" t="s">
        <v>23</v>
      </c>
      <c r="E26" s="252">
        <v>5</v>
      </c>
      <c r="F26" s="164">
        <v>1</v>
      </c>
      <c r="G26" s="162">
        <v>1212</v>
      </c>
      <c r="H26" s="163"/>
      <c r="I26" s="163"/>
      <c r="J26" s="152"/>
      <c r="K26" s="153"/>
    </row>
    <row r="27" spans="1:12" s="154" customFormat="1" thickBot="1" x14ac:dyDescent="0.3">
      <c r="A27" s="253"/>
      <c r="B27" s="254"/>
      <c r="C27" s="254"/>
      <c r="D27" s="255" t="s">
        <v>111</v>
      </c>
      <c r="E27" s="256">
        <f>SUM(E6:E26)</f>
        <v>535</v>
      </c>
      <c r="F27" s="166">
        <f t="shared" ref="F27:I27" si="0">SUM(F6:F26)</f>
        <v>66</v>
      </c>
      <c r="G27" s="166">
        <f t="shared" si="0"/>
        <v>53576</v>
      </c>
      <c r="H27" s="166">
        <f t="shared" si="0"/>
        <v>0</v>
      </c>
      <c r="I27" s="166">
        <f t="shared" si="0"/>
        <v>0</v>
      </c>
    </row>
    <row r="28" spans="1:12" s="154" customFormat="1" ht="13.2" x14ac:dyDescent="0.25">
      <c r="B28" s="165"/>
      <c r="C28" s="165"/>
      <c r="D28" s="167"/>
      <c r="E28" s="168"/>
      <c r="H28" s="169"/>
      <c r="I28" s="169"/>
    </row>
    <row r="29" spans="1:12" s="154" customFormat="1" thickBot="1" x14ac:dyDescent="0.3">
      <c r="B29" s="170"/>
      <c r="C29" s="170"/>
      <c r="D29" s="155"/>
      <c r="H29" s="169"/>
      <c r="I29" s="169"/>
      <c r="J29" s="152"/>
      <c r="K29" s="152"/>
      <c r="L29" s="152"/>
    </row>
    <row r="30" spans="1:12" s="154" customFormat="1" thickBot="1" x14ac:dyDescent="0.3">
      <c r="A30" s="257">
        <v>2</v>
      </c>
      <c r="B30" s="258"/>
      <c r="C30" s="259"/>
      <c r="D30" s="260" t="s">
        <v>24</v>
      </c>
      <c r="E30" s="261"/>
      <c r="F30" s="171"/>
      <c r="G30" s="171"/>
      <c r="H30" s="171"/>
      <c r="I30" s="172"/>
      <c r="J30" s="173"/>
      <c r="K30" s="152"/>
      <c r="L30" s="152"/>
    </row>
    <row r="31" spans="1:12" s="154" customFormat="1" ht="13.2" x14ac:dyDescent="0.25">
      <c r="A31" s="253"/>
      <c r="B31" s="262">
        <v>1</v>
      </c>
      <c r="C31" s="263" t="s">
        <v>25</v>
      </c>
      <c r="D31" s="245" t="s">
        <v>26</v>
      </c>
      <c r="E31" s="246">
        <v>50</v>
      </c>
      <c r="F31" s="174">
        <v>2</v>
      </c>
      <c r="G31" s="175">
        <v>2112</v>
      </c>
      <c r="H31" s="156"/>
      <c r="I31" s="156"/>
      <c r="J31" s="169"/>
      <c r="K31" s="152"/>
      <c r="L31" s="152"/>
    </row>
    <row r="32" spans="1:12" s="154" customFormat="1" ht="13.2" x14ac:dyDescent="0.25">
      <c r="A32" s="253"/>
      <c r="B32" s="264">
        <v>2</v>
      </c>
      <c r="C32" s="265" t="s">
        <v>25</v>
      </c>
      <c r="D32" s="248" t="s">
        <v>27</v>
      </c>
      <c r="E32" s="249">
        <v>0</v>
      </c>
      <c r="F32" s="176">
        <v>2</v>
      </c>
      <c r="G32" s="177">
        <v>2112</v>
      </c>
      <c r="H32" s="159"/>
      <c r="I32" s="159"/>
      <c r="J32" s="169"/>
      <c r="K32" s="152"/>
      <c r="L32" s="152"/>
    </row>
    <row r="33" spans="1:12" s="154" customFormat="1" ht="13.2" x14ac:dyDescent="0.25">
      <c r="A33" s="253"/>
      <c r="B33" s="264">
        <v>3</v>
      </c>
      <c r="C33" s="265" t="s">
        <v>25</v>
      </c>
      <c r="D33" s="248" t="s">
        <v>28</v>
      </c>
      <c r="E33" s="249">
        <v>20</v>
      </c>
      <c r="F33" s="176">
        <v>2</v>
      </c>
      <c r="G33" s="177">
        <v>2112</v>
      </c>
      <c r="H33" s="159"/>
      <c r="I33" s="159"/>
      <c r="J33" s="169"/>
      <c r="K33" s="152"/>
      <c r="L33" s="152"/>
    </row>
    <row r="34" spans="1:12" s="154" customFormat="1" ht="13.2" x14ac:dyDescent="0.25">
      <c r="A34" s="253"/>
      <c r="B34" s="264">
        <v>4</v>
      </c>
      <c r="C34" s="265" t="s">
        <v>25</v>
      </c>
      <c r="D34" s="248" t="s">
        <v>29</v>
      </c>
      <c r="E34" s="249">
        <v>15</v>
      </c>
      <c r="F34" s="176">
        <v>2</v>
      </c>
      <c r="G34" s="177">
        <v>2112</v>
      </c>
      <c r="H34" s="159"/>
      <c r="I34" s="159"/>
      <c r="J34" s="169"/>
      <c r="K34" s="152"/>
      <c r="L34" s="152"/>
    </row>
    <row r="35" spans="1:12" s="154" customFormat="1" ht="13.2" x14ac:dyDescent="0.25">
      <c r="A35" s="253"/>
      <c r="B35" s="264">
        <v>5</v>
      </c>
      <c r="C35" s="265" t="s">
        <v>25</v>
      </c>
      <c r="D35" s="248" t="s">
        <v>30</v>
      </c>
      <c r="E35" s="249">
        <v>25</v>
      </c>
      <c r="F35" s="176">
        <v>2</v>
      </c>
      <c r="G35" s="177">
        <v>2112</v>
      </c>
      <c r="H35" s="159"/>
      <c r="I35" s="159"/>
      <c r="J35" s="169"/>
      <c r="K35" s="152"/>
      <c r="L35" s="152"/>
    </row>
    <row r="36" spans="1:12" s="154" customFormat="1" ht="13.2" x14ac:dyDescent="0.25">
      <c r="A36" s="253"/>
      <c r="B36" s="247">
        <v>6</v>
      </c>
      <c r="C36" s="266" t="s">
        <v>25</v>
      </c>
      <c r="D36" s="248" t="s">
        <v>31</v>
      </c>
      <c r="E36" s="249">
        <v>20</v>
      </c>
      <c r="F36" s="176">
        <v>2</v>
      </c>
      <c r="G36" s="177">
        <v>2112</v>
      </c>
      <c r="H36" s="159"/>
      <c r="I36" s="159"/>
      <c r="J36" s="169"/>
      <c r="K36" s="152"/>
      <c r="L36" s="152"/>
    </row>
    <row r="37" spans="1:12" s="154" customFormat="1" ht="13.2" x14ac:dyDescent="0.25">
      <c r="A37" s="253"/>
      <c r="B37" s="247">
        <v>7</v>
      </c>
      <c r="C37" s="266" t="s">
        <v>25</v>
      </c>
      <c r="D37" s="248" t="s">
        <v>32</v>
      </c>
      <c r="E37" s="249">
        <v>5</v>
      </c>
      <c r="F37" s="176">
        <v>2</v>
      </c>
      <c r="G37" s="177">
        <v>2520</v>
      </c>
      <c r="H37" s="159"/>
      <c r="I37" s="159"/>
      <c r="J37" s="169"/>
      <c r="K37" s="152"/>
      <c r="L37" s="152"/>
    </row>
    <row r="38" spans="1:12" s="154" customFormat="1" ht="13.2" x14ac:dyDescent="0.25">
      <c r="A38" s="253"/>
      <c r="B38" s="247">
        <v>8</v>
      </c>
      <c r="C38" s="266" t="s">
        <v>25</v>
      </c>
      <c r="D38" s="248" t="s">
        <v>33</v>
      </c>
      <c r="E38" s="249">
        <v>60</v>
      </c>
      <c r="F38" s="177">
        <v>1</v>
      </c>
      <c r="G38" s="177">
        <v>1212</v>
      </c>
      <c r="H38" s="159"/>
      <c r="I38" s="159"/>
      <c r="J38" s="169"/>
      <c r="K38" s="152"/>
      <c r="L38" s="152"/>
    </row>
    <row r="39" spans="1:12" s="154" customFormat="1" ht="13.2" x14ac:dyDescent="0.25">
      <c r="A39" s="253"/>
      <c r="B39" s="247"/>
      <c r="C39" s="266"/>
      <c r="D39" s="248" t="s">
        <v>125</v>
      </c>
      <c r="E39" s="249">
        <v>20</v>
      </c>
      <c r="F39" s="178">
        <v>7</v>
      </c>
      <c r="G39" s="179">
        <v>7113</v>
      </c>
      <c r="H39" s="159"/>
      <c r="I39" s="159"/>
      <c r="J39" s="169"/>
      <c r="K39" s="152"/>
      <c r="L39" s="152"/>
    </row>
    <row r="40" spans="1:12" s="154" customFormat="1" ht="13.2" x14ac:dyDescent="0.25">
      <c r="A40" s="253"/>
      <c r="B40" s="247">
        <v>9</v>
      </c>
      <c r="C40" s="266" t="s">
        <v>25</v>
      </c>
      <c r="D40" s="248" t="s">
        <v>124</v>
      </c>
      <c r="E40" s="249">
        <v>20</v>
      </c>
      <c r="F40" s="176">
        <v>2</v>
      </c>
      <c r="G40" s="177">
        <v>2112</v>
      </c>
      <c r="H40" s="159"/>
      <c r="I40" s="159"/>
      <c r="J40" s="169"/>
      <c r="K40" s="152"/>
      <c r="L40" s="152"/>
    </row>
    <row r="41" spans="1:12" s="154" customFormat="1" thickBot="1" x14ac:dyDescent="0.3">
      <c r="A41" s="253"/>
      <c r="B41" s="267">
        <v>10</v>
      </c>
      <c r="C41" s="268" t="s">
        <v>25</v>
      </c>
      <c r="D41" s="251" t="s">
        <v>34</v>
      </c>
      <c r="E41" s="252">
        <v>0</v>
      </c>
      <c r="F41" s="180">
        <v>2</v>
      </c>
      <c r="G41" s="181">
        <v>2112</v>
      </c>
      <c r="H41" s="163"/>
      <c r="I41" s="163"/>
      <c r="J41" s="169"/>
      <c r="K41" s="152"/>
      <c r="L41" s="152"/>
    </row>
    <row r="42" spans="1:12" s="154" customFormat="1" thickBot="1" x14ac:dyDescent="0.3">
      <c r="A42" s="253"/>
      <c r="B42" s="254"/>
      <c r="C42" s="254"/>
      <c r="D42" s="255" t="s">
        <v>112</v>
      </c>
      <c r="E42" s="256">
        <f>SUM(E31:E41)</f>
        <v>235</v>
      </c>
      <c r="F42" s="166">
        <f t="shared" ref="F42:I42" si="1">SUM(F31:F41)</f>
        <v>26</v>
      </c>
      <c r="G42" s="166">
        <f t="shared" si="1"/>
        <v>27741</v>
      </c>
      <c r="H42" s="166">
        <f t="shared" si="1"/>
        <v>0</v>
      </c>
      <c r="I42" s="166">
        <f t="shared" si="1"/>
        <v>0</v>
      </c>
      <c r="J42" s="169"/>
      <c r="K42" s="152"/>
      <c r="L42" s="152"/>
    </row>
    <row r="43" spans="1:12" s="154" customFormat="1" ht="13.2" x14ac:dyDescent="0.25">
      <c r="B43" s="165"/>
      <c r="C43" s="165"/>
      <c r="D43" s="167"/>
      <c r="E43" s="168"/>
      <c r="F43" s="152"/>
      <c r="G43" s="152"/>
      <c r="H43" s="169"/>
      <c r="I43" s="169"/>
      <c r="J43" s="169"/>
      <c r="K43" s="152"/>
      <c r="L43" s="152"/>
    </row>
    <row r="44" spans="1:12" s="154" customFormat="1" thickBot="1" x14ac:dyDescent="0.3">
      <c r="B44" s="170"/>
      <c r="C44" s="170"/>
      <c r="D44" s="155"/>
      <c r="H44" s="169"/>
      <c r="I44" s="169"/>
      <c r="J44" s="169"/>
      <c r="K44" s="152"/>
      <c r="L44" s="152"/>
    </row>
    <row r="45" spans="1:12" s="154" customFormat="1" thickBot="1" x14ac:dyDescent="0.3">
      <c r="A45" s="269">
        <v>3</v>
      </c>
      <c r="B45" s="270"/>
      <c r="C45" s="271"/>
      <c r="D45" s="272" t="s">
        <v>35</v>
      </c>
      <c r="E45" s="273"/>
      <c r="F45" s="182"/>
      <c r="G45" s="182"/>
      <c r="H45" s="182"/>
      <c r="I45" s="183"/>
      <c r="J45" s="173"/>
      <c r="K45" s="152"/>
      <c r="L45" s="152"/>
    </row>
    <row r="46" spans="1:12" s="154" customFormat="1" ht="13.2" x14ac:dyDescent="0.25">
      <c r="A46" s="253"/>
      <c r="B46" s="244">
        <v>1</v>
      </c>
      <c r="C46" s="244" t="s">
        <v>25</v>
      </c>
      <c r="D46" s="245" t="s">
        <v>36</v>
      </c>
      <c r="E46" s="246">
        <v>360</v>
      </c>
      <c r="F46" s="184">
        <v>7</v>
      </c>
      <c r="G46" s="185">
        <v>7112</v>
      </c>
      <c r="H46" s="156"/>
      <c r="I46" s="156"/>
      <c r="J46" s="169"/>
      <c r="K46" s="152"/>
      <c r="L46" s="152"/>
    </row>
    <row r="47" spans="1:12" s="154" customFormat="1" ht="13.2" x14ac:dyDescent="0.25">
      <c r="A47" s="253"/>
      <c r="B47" s="247">
        <v>2</v>
      </c>
      <c r="C47" s="247" t="s">
        <v>25</v>
      </c>
      <c r="D47" s="248" t="s">
        <v>37</v>
      </c>
      <c r="E47" s="249">
        <v>240</v>
      </c>
      <c r="F47" s="186">
        <v>7</v>
      </c>
      <c r="G47" s="179">
        <v>7112</v>
      </c>
      <c r="H47" s="159"/>
      <c r="I47" s="159"/>
      <c r="J47" s="169"/>
      <c r="K47" s="152"/>
      <c r="L47" s="152"/>
    </row>
    <row r="48" spans="1:12" s="154" customFormat="1" ht="13.2" x14ac:dyDescent="0.25">
      <c r="A48" s="253"/>
      <c r="B48" s="247">
        <v>3</v>
      </c>
      <c r="C48" s="247" t="s">
        <v>25</v>
      </c>
      <c r="D48" s="248" t="s">
        <v>38</v>
      </c>
      <c r="E48" s="249">
        <v>260</v>
      </c>
      <c r="F48" s="186">
        <v>7</v>
      </c>
      <c r="G48" s="179">
        <v>7112</v>
      </c>
      <c r="H48" s="159"/>
      <c r="I48" s="159"/>
      <c r="J48" s="169"/>
      <c r="K48" s="152"/>
      <c r="L48" s="152"/>
    </row>
    <row r="49" spans="1:13" s="154" customFormat="1" ht="13.2" x14ac:dyDescent="0.25">
      <c r="A49" s="253"/>
      <c r="B49" s="247">
        <v>4</v>
      </c>
      <c r="C49" s="247" t="s">
        <v>25</v>
      </c>
      <c r="D49" s="248" t="s">
        <v>39</v>
      </c>
      <c r="E49" s="249">
        <v>120</v>
      </c>
      <c r="F49" s="187">
        <v>7</v>
      </c>
      <c r="G49" s="179">
        <v>7113</v>
      </c>
      <c r="H49" s="159"/>
      <c r="I49" s="159"/>
      <c r="J49" s="169"/>
      <c r="K49" s="152"/>
      <c r="L49" s="152"/>
    </row>
    <row r="50" spans="1:13" s="154" customFormat="1" ht="13.2" x14ac:dyDescent="0.25">
      <c r="A50" s="253"/>
      <c r="B50" s="247">
        <v>5</v>
      </c>
      <c r="C50" s="247" t="s">
        <v>25</v>
      </c>
      <c r="D50" s="248" t="s">
        <v>40</v>
      </c>
      <c r="E50" s="249">
        <v>60</v>
      </c>
      <c r="F50" s="188">
        <v>6</v>
      </c>
      <c r="G50" s="177">
        <v>6121</v>
      </c>
      <c r="H50" s="159"/>
      <c r="I50" s="159"/>
      <c r="J50" s="169"/>
      <c r="K50" s="152"/>
      <c r="L50" s="152"/>
    </row>
    <row r="51" spans="1:13" s="154" customFormat="1" ht="13.2" x14ac:dyDescent="0.25">
      <c r="A51" s="253"/>
      <c r="B51" s="247">
        <v>6</v>
      </c>
      <c r="C51" s="247" t="s">
        <v>25</v>
      </c>
      <c r="D51" s="248" t="s">
        <v>41</v>
      </c>
      <c r="E51" s="249">
        <v>200</v>
      </c>
      <c r="F51" s="189">
        <v>3</v>
      </c>
      <c r="G51" s="177">
        <v>3820</v>
      </c>
      <c r="H51" s="159"/>
      <c r="I51" s="159"/>
      <c r="J51" s="169"/>
      <c r="K51" s="152"/>
      <c r="L51" s="152"/>
    </row>
    <row r="52" spans="1:13" s="154" customFormat="1" ht="13.2" x14ac:dyDescent="0.25">
      <c r="A52" s="253"/>
      <c r="B52" s="247">
        <v>7</v>
      </c>
      <c r="C52" s="247" t="s">
        <v>25</v>
      </c>
      <c r="D52" s="248" t="s">
        <v>42</v>
      </c>
      <c r="E52" s="249">
        <v>20</v>
      </c>
      <c r="F52" s="190">
        <v>7</v>
      </c>
      <c r="G52" s="179">
        <v>7222</v>
      </c>
      <c r="H52" s="159"/>
      <c r="I52" s="159"/>
      <c r="J52" s="169"/>
      <c r="K52" s="152"/>
      <c r="L52" s="152"/>
    </row>
    <row r="53" spans="1:13" s="154" customFormat="1" ht="13.2" x14ac:dyDescent="0.25">
      <c r="A53" s="253"/>
      <c r="B53" s="247">
        <v>8</v>
      </c>
      <c r="C53" s="247" t="s">
        <v>25</v>
      </c>
      <c r="D53" s="248" t="s">
        <v>43</v>
      </c>
      <c r="E53" s="249">
        <v>50</v>
      </c>
      <c r="F53" s="189">
        <v>4</v>
      </c>
      <c r="G53" s="177">
        <v>4111</v>
      </c>
      <c r="H53" s="159"/>
      <c r="I53" s="159"/>
      <c r="J53" s="169"/>
      <c r="K53" s="152"/>
      <c r="L53" s="152"/>
    </row>
    <row r="54" spans="1:13" s="154" customFormat="1" ht="13.2" x14ac:dyDescent="0.25">
      <c r="A54" s="253"/>
      <c r="B54" s="247">
        <v>9</v>
      </c>
      <c r="C54" s="247" t="s">
        <v>25</v>
      </c>
      <c r="D54" s="248" t="s">
        <v>44</v>
      </c>
      <c r="E54" s="249">
        <v>60</v>
      </c>
      <c r="F54" s="189">
        <v>4</v>
      </c>
      <c r="G54" s="177">
        <v>4310</v>
      </c>
      <c r="H54" s="159"/>
      <c r="I54" s="159"/>
      <c r="J54" s="169"/>
      <c r="K54" s="152"/>
      <c r="L54" s="152"/>
    </row>
    <row r="55" spans="1:13" s="154" customFormat="1" ht="13.2" x14ac:dyDescent="0.25">
      <c r="A55" s="253"/>
      <c r="B55" s="247">
        <v>10</v>
      </c>
      <c r="C55" s="247" t="s">
        <v>25</v>
      </c>
      <c r="D55" s="248" t="s">
        <v>45</v>
      </c>
      <c r="E55" s="249">
        <v>20</v>
      </c>
      <c r="F55" s="190">
        <v>7</v>
      </c>
      <c r="G55" s="179">
        <v>7372</v>
      </c>
      <c r="H55" s="159"/>
      <c r="I55" s="159"/>
      <c r="J55" s="169"/>
      <c r="K55" s="152"/>
      <c r="L55" s="152"/>
    </row>
    <row r="56" spans="1:13" s="154" customFormat="1" ht="13.2" x14ac:dyDescent="0.25">
      <c r="A56" s="253"/>
      <c r="B56" s="247">
        <v>11</v>
      </c>
      <c r="C56" s="247" t="s">
        <v>25</v>
      </c>
      <c r="D56" s="248" t="s">
        <v>46</v>
      </c>
      <c r="E56" s="249">
        <v>20</v>
      </c>
      <c r="F56" s="190">
        <v>7</v>
      </c>
      <c r="G56" s="179">
        <v>7371</v>
      </c>
      <c r="H56" s="159"/>
      <c r="I56" s="159"/>
      <c r="J56" s="169"/>
      <c r="K56" s="152"/>
      <c r="L56" s="152"/>
    </row>
    <row r="57" spans="1:13" s="154" customFormat="1" ht="13.2" x14ac:dyDescent="0.25">
      <c r="A57" s="253"/>
      <c r="B57" s="247">
        <v>12</v>
      </c>
      <c r="C57" s="247" t="s">
        <v>25</v>
      </c>
      <c r="D57" s="248" t="s">
        <v>47</v>
      </c>
      <c r="E57" s="249">
        <v>40</v>
      </c>
      <c r="F57" s="189">
        <v>4</v>
      </c>
      <c r="G57" s="177">
        <v>4510</v>
      </c>
      <c r="H57" s="159"/>
      <c r="I57" s="159"/>
      <c r="J57" s="169"/>
      <c r="K57" s="152"/>
      <c r="L57" s="152"/>
    </row>
    <row r="58" spans="1:13" s="154" customFormat="1" thickBot="1" x14ac:dyDescent="0.3">
      <c r="A58" s="253"/>
      <c r="B58" s="250">
        <v>13</v>
      </c>
      <c r="C58" s="250" t="s">
        <v>25</v>
      </c>
      <c r="D58" s="251" t="s">
        <v>48</v>
      </c>
      <c r="E58" s="252">
        <v>5</v>
      </c>
      <c r="F58" s="191">
        <v>4</v>
      </c>
      <c r="G58" s="181">
        <v>4110</v>
      </c>
      <c r="H58" s="163"/>
      <c r="I58" s="163"/>
      <c r="J58" s="169"/>
      <c r="K58" s="152"/>
      <c r="L58" s="152"/>
    </row>
    <row r="59" spans="1:13" s="154" customFormat="1" thickBot="1" x14ac:dyDescent="0.3">
      <c r="A59" s="253"/>
      <c r="B59" s="254"/>
      <c r="C59" s="254"/>
      <c r="D59" s="255" t="s">
        <v>113</v>
      </c>
      <c r="E59" s="256">
        <f>SUM(E46:E58)</f>
        <v>1455</v>
      </c>
      <c r="F59" s="166">
        <f t="shared" ref="F59:I59" si="2">SUM(F46:F58)</f>
        <v>74</v>
      </c>
      <c r="G59" s="166">
        <f t="shared" si="2"/>
        <v>77396</v>
      </c>
      <c r="H59" s="166">
        <f t="shared" si="2"/>
        <v>0</v>
      </c>
      <c r="I59" s="166">
        <f t="shared" si="2"/>
        <v>0</v>
      </c>
      <c r="J59" s="169"/>
      <c r="K59" s="152"/>
      <c r="L59" s="152"/>
    </row>
    <row r="60" spans="1:13" s="154" customFormat="1" ht="13.2" x14ac:dyDescent="0.25">
      <c r="B60" s="165"/>
      <c r="C60" s="165"/>
      <c r="D60" s="167"/>
      <c r="E60" s="168"/>
      <c r="F60" s="168"/>
      <c r="G60" s="168"/>
      <c r="H60" s="168"/>
      <c r="I60" s="168"/>
      <c r="J60" s="169"/>
      <c r="K60" s="152"/>
      <c r="L60" s="152"/>
    </row>
    <row r="61" spans="1:13" s="154" customFormat="1" thickBot="1" x14ac:dyDescent="0.3">
      <c r="B61" s="170"/>
      <c r="C61" s="170"/>
      <c r="D61" s="155"/>
      <c r="H61" s="169"/>
      <c r="I61" s="169"/>
      <c r="J61" s="169"/>
      <c r="K61" s="152"/>
      <c r="L61" s="152"/>
    </row>
    <row r="62" spans="1:13" s="154" customFormat="1" thickBot="1" x14ac:dyDescent="0.3">
      <c r="A62" s="274">
        <v>4</v>
      </c>
      <c r="B62" s="275"/>
      <c r="C62" s="276"/>
      <c r="D62" s="277" t="s">
        <v>49</v>
      </c>
      <c r="E62" s="278"/>
      <c r="F62" s="192"/>
      <c r="G62" s="192"/>
      <c r="H62" s="192"/>
      <c r="I62" s="193"/>
      <c r="J62" s="167"/>
      <c r="K62" s="168"/>
      <c r="L62" s="194"/>
      <c r="M62" s="173"/>
    </row>
    <row r="63" spans="1:13" s="154" customFormat="1" thickBot="1" x14ac:dyDescent="0.3">
      <c r="A63" s="253"/>
      <c r="B63" s="279">
        <v>1</v>
      </c>
      <c r="C63" s="279" t="s">
        <v>25</v>
      </c>
      <c r="D63" s="280" t="s">
        <v>49</v>
      </c>
      <c r="E63" s="281">
        <v>150</v>
      </c>
      <c r="F63" s="195">
        <v>2</v>
      </c>
      <c r="G63" s="196">
        <v>2520</v>
      </c>
      <c r="H63" s="197"/>
      <c r="I63" s="197"/>
      <c r="J63" s="173"/>
      <c r="K63" s="173"/>
      <c r="L63" s="194"/>
      <c r="M63" s="173"/>
    </row>
    <row r="64" spans="1:13" s="154" customFormat="1" thickBot="1" x14ac:dyDescent="0.3">
      <c r="A64" s="253"/>
      <c r="B64" s="254"/>
      <c r="C64" s="254"/>
      <c r="D64" s="255" t="s">
        <v>114</v>
      </c>
      <c r="E64" s="282">
        <f>SUM(E63)</f>
        <v>150</v>
      </c>
      <c r="F64" s="198">
        <f t="shared" ref="F64:I64" si="3">SUM(F63)</f>
        <v>2</v>
      </c>
      <c r="G64" s="198">
        <f t="shared" si="3"/>
        <v>2520</v>
      </c>
      <c r="H64" s="198">
        <f t="shared" si="3"/>
        <v>0</v>
      </c>
      <c r="I64" s="198">
        <f t="shared" si="3"/>
        <v>0</v>
      </c>
      <c r="J64" s="169"/>
      <c r="K64" s="169"/>
      <c r="L64" s="194"/>
      <c r="M64" s="173"/>
    </row>
    <row r="65" spans="1:13" s="154" customFormat="1" ht="13.2" x14ac:dyDescent="0.25">
      <c r="B65" s="165"/>
      <c r="C65" s="165"/>
      <c r="D65" s="167"/>
      <c r="E65" s="168"/>
      <c r="F65" s="152"/>
      <c r="G65" s="152"/>
      <c r="H65" s="169"/>
      <c r="I65" s="169"/>
      <c r="J65" s="169"/>
      <c r="K65" s="169"/>
      <c r="L65" s="194"/>
      <c r="M65" s="173"/>
    </row>
    <row r="66" spans="1:13" s="154" customFormat="1" thickBot="1" x14ac:dyDescent="0.3">
      <c r="B66" s="170"/>
      <c r="C66" s="170"/>
      <c r="D66" s="155"/>
      <c r="H66" s="169"/>
      <c r="I66" s="169"/>
      <c r="J66" s="169"/>
      <c r="K66" s="169"/>
      <c r="L66" s="194"/>
      <c r="M66" s="173"/>
    </row>
    <row r="67" spans="1:13" s="154" customFormat="1" thickBot="1" x14ac:dyDescent="0.3">
      <c r="A67" s="283">
        <v>5</v>
      </c>
      <c r="B67" s="284"/>
      <c r="C67" s="285"/>
      <c r="D67" s="286" t="s">
        <v>0</v>
      </c>
      <c r="E67" s="287"/>
      <c r="F67" s="199"/>
      <c r="G67" s="199"/>
      <c r="H67" s="199"/>
      <c r="I67" s="200"/>
      <c r="J67" s="167"/>
      <c r="K67" s="168"/>
      <c r="L67" s="194"/>
      <c r="M67" s="173"/>
    </row>
    <row r="68" spans="1:13" s="154" customFormat="1" ht="13.2" x14ac:dyDescent="0.25">
      <c r="A68" s="253"/>
      <c r="B68" s="244">
        <v>1</v>
      </c>
      <c r="C68" s="288" t="s">
        <v>25</v>
      </c>
      <c r="D68" s="245" t="s">
        <v>50</v>
      </c>
      <c r="E68" s="246">
        <v>30</v>
      </c>
      <c r="F68" s="201">
        <v>6</v>
      </c>
      <c r="G68" s="175">
        <v>6660</v>
      </c>
      <c r="H68" s="156"/>
      <c r="I68" s="156"/>
      <c r="J68" s="173"/>
      <c r="K68" s="173"/>
      <c r="L68" s="194"/>
      <c r="M68" s="173"/>
    </row>
    <row r="69" spans="1:13" s="154" customFormat="1" ht="13.2" x14ac:dyDescent="0.25">
      <c r="A69" s="253"/>
      <c r="B69" s="247">
        <v>2</v>
      </c>
      <c r="C69" s="266" t="s">
        <v>25</v>
      </c>
      <c r="D69" s="248" t="s">
        <v>51</v>
      </c>
      <c r="E69" s="249">
        <v>80</v>
      </c>
      <c r="F69" s="187">
        <v>7</v>
      </c>
      <c r="G69" s="179">
        <v>7222</v>
      </c>
      <c r="H69" s="159"/>
      <c r="I69" s="159"/>
      <c r="J69" s="169"/>
      <c r="K69" s="169"/>
      <c r="L69" s="194"/>
      <c r="M69" s="173"/>
    </row>
    <row r="70" spans="1:13" s="154" customFormat="1" ht="13.2" x14ac:dyDescent="0.25">
      <c r="A70" s="253"/>
      <c r="B70" s="247">
        <v>3</v>
      </c>
      <c r="C70" s="266" t="s">
        <v>25</v>
      </c>
      <c r="D70" s="248" t="s">
        <v>52</v>
      </c>
      <c r="E70" s="249">
        <v>80</v>
      </c>
      <c r="F70" s="187">
        <v>7</v>
      </c>
      <c r="G70" s="179">
        <v>7222</v>
      </c>
      <c r="H70" s="159"/>
      <c r="I70" s="159"/>
      <c r="J70" s="169"/>
      <c r="K70" s="169"/>
      <c r="L70" s="194"/>
      <c r="M70" s="173"/>
    </row>
    <row r="71" spans="1:13" s="154" customFormat="1" ht="13.2" x14ac:dyDescent="0.25">
      <c r="A71" s="253"/>
      <c r="B71" s="247">
        <v>4</v>
      </c>
      <c r="C71" s="266" t="s">
        <v>25</v>
      </c>
      <c r="D71" s="248" t="s">
        <v>53</v>
      </c>
      <c r="E71" s="249">
        <v>25</v>
      </c>
      <c r="F71" s="187">
        <v>7</v>
      </c>
      <c r="G71" s="179">
        <v>7222</v>
      </c>
      <c r="H71" s="159"/>
      <c r="I71" s="159"/>
      <c r="J71" s="169"/>
      <c r="K71" s="169"/>
      <c r="L71" s="194"/>
      <c r="M71" s="173"/>
    </row>
    <row r="72" spans="1:13" s="154" customFormat="1" ht="13.2" x14ac:dyDescent="0.25">
      <c r="A72" s="253"/>
      <c r="B72" s="247">
        <v>5</v>
      </c>
      <c r="C72" s="266" t="s">
        <v>25</v>
      </c>
      <c r="D72" s="248" t="s">
        <v>126</v>
      </c>
      <c r="E72" s="249">
        <v>40</v>
      </c>
      <c r="F72" s="187">
        <v>7</v>
      </c>
      <c r="G72" s="179">
        <v>7113</v>
      </c>
      <c r="H72" s="159"/>
      <c r="I72" s="159"/>
      <c r="J72" s="169"/>
      <c r="K72" s="169"/>
      <c r="L72" s="194"/>
      <c r="M72" s="173"/>
    </row>
    <row r="73" spans="1:13" s="154" customFormat="1" ht="13.2" x14ac:dyDescent="0.25">
      <c r="A73" s="253"/>
      <c r="B73" s="247">
        <v>6</v>
      </c>
      <c r="C73" s="266" t="s">
        <v>25</v>
      </c>
      <c r="D73" s="248" t="s">
        <v>54</v>
      </c>
      <c r="E73" s="249">
        <v>30</v>
      </c>
      <c r="F73" s="188">
        <v>6</v>
      </c>
      <c r="G73" s="177">
        <v>6660</v>
      </c>
      <c r="H73" s="159"/>
      <c r="I73" s="159"/>
      <c r="J73" s="169"/>
      <c r="K73" s="169"/>
      <c r="L73" s="194"/>
      <c r="M73" s="173"/>
    </row>
    <row r="74" spans="1:13" s="154" customFormat="1" ht="13.2" x14ac:dyDescent="0.25">
      <c r="A74" s="253"/>
      <c r="B74" s="247">
        <v>7</v>
      </c>
      <c r="C74" s="266" t="s">
        <v>25</v>
      </c>
      <c r="D74" s="248" t="s">
        <v>55</v>
      </c>
      <c r="E74" s="249">
        <v>80</v>
      </c>
      <c r="F74" s="187">
        <v>7</v>
      </c>
      <c r="G74" s="179">
        <v>7222</v>
      </c>
      <c r="H74" s="159"/>
      <c r="I74" s="159"/>
      <c r="J74" s="169"/>
      <c r="K74" s="169"/>
      <c r="L74" s="194"/>
      <c r="M74" s="173"/>
    </row>
    <row r="75" spans="1:13" s="154" customFormat="1" ht="13.2" x14ac:dyDescent="0.25">
      <c r="A75" s="253"/>
      <c r="B75" s="247">
        <v>8</v>
      </c>
      <c r="C75" s="266" t="s">
        <v>25</v>
      </c>
      <c r="D75" s="248" t="s">
        <v>56</v>
      </c>
      <c r="E75" s="249">
        <v>80</v>
      </c>
      <c r="F75" s="187">
        <v>7</v>
      </c>
      <c r="G75" s="179">
        <v>7222</v>
      </c>
      <c r="H75" s="159"/>
      <c r="I75" s="159"/>
      <c r="J75" s="169"/>
      <c r="K75" s="169"/>
      <c r="L75" s="194"/>
      <c r="M75" s="173"/>
    </row>
    <row r="76" spans="1:13" s="154" customFormat="1" ht="13.2" x14ac:dyDescent="0.25">
      <c r="A76" s="253"/>
      <c r="B76" s="247">
        <v>9</v>
      </c>
      <c r="C76" s="266" t="s">
        <v>25</v>
      </c>
      <c r="D76" s="248" t="s">
        <v>57</v>
      </c>
      <c r="E76" s="249">
        <v>25</v>
      </c>
      <c r="F76" s="187">
        <v>7</v>
      </c>
      <c r="G76" s="179">
        <v>7222</v>
      </c>
      <c r="H76" s="159"/>
      <c r="I76" s="159"/>
      <c r="J76" s="169"/>
      <c r="K76" s="169"/>
      <c r="L76" s="194"/>
      <c r="M76" s="173"/>
    </row>
    <row r="77" spans="1:13" s="154" customFormat="1" ht="13.2" x14ac:dyDescent="0.25">
      <c r="A77" s="253"/>
      <c r="B77" s="247">
        <v>10</v>
      </c>
      <c r="C77" s="266" t="s">
        <v>25</v>
      </c>
      <c r="D77" s="248" t="s">
        <v>127</v>
      </c>
      <c r="E77" s="249">
        <v>40</v>
      </c>
      <c r="F77" s="187">
        <v>7</v>
      </c>
      <c r="G77" s="179">
        <v>7113</v>
      </c>
      <c r="H77" s="159"/>
      <c r="I77" s="159"/>
      <c r="J77" s="169"/>
      <c r="K77" s="169"/>
      <c r="L77" s="194"/>
      <c r="M77" s="173"/>
    </row>
    <row r="78" spans="1:13" s="154" customFormat="1" ht="13.2" x14ac:dyDescent="0.25">
      <c r="A78" s="253"/>
      <c r="B78" s="247">
        <v>11</v>
      </c>
      <c r="C78" s="266" t="s">
        <v>25</v>
      </c>
      <c r="D78" s="248" t="s">
        <v>133</v>
      </c>
      <c r="E78" s="249">
        <v>7.5</v>
      </c>
      <c r="F78" s="188">
        <v>5</v>
      </c>
      <c r="G78" s="177">
        <v>5520</v>
      </c>
      <c r="H78" s="159"/>
      <c r="I78" s="159"/>
      <c r="J78" s="169"/>
      <c r="K78" s="169"/>
      <c r="L78" s="194"/>
      <c r="M78" s="173"/>
    </row>
    <row r="79" spans="1:13" s="154" customFormat="1" ht="13.2" x14ac:dyDescent="0.25">
      <c r="A79" s="253"/>
      <c r="B79" s="247">
        <v>11</v>
      </c>
      <c r="C79" s="266" t="s">
        <v>135</v>
      </c>
      <c r="D79" s="248" t="s">
        <v>132</v>
      </c>
      <c r="E79" s="249">
        <v>7.5</v>
      </c>
      <c r="F79" s="188">
        <v>5</v>
      </c>
      <c r="G79" s="177">
        <v>5520</v>
      </c>
      <c r="H79" s="159"/>
      <c r="I79" s="159"/>
      <c r="J79" s="169"/>
      <c r="K79" s="169"/>
      <c r="L79" s="194"/>
      <c r="M79" s="173"/>
    </row>
    <row r="80" spans="1:13" s="154" customFormat="1" ht="13.2" x14ac:dyDescent="0.25">
      <c r="A80" s="253"/>
      <c r="B80" s="247">
        <v>12</v>
      </c>
      <c r="C80" s="266" t="s">
        <v>25</v>
      </c>
      <c r="D80" s="248" t="s">
        <v>134</v>
      </c>
      <c r="E80" s="249">
        <v>15</v>
      </c>
      <c r="F80" s="187">
        <v>7</v>
      </c>
      <c r="G80" s="179">
        <v>7610</v>
      </c>
      <c r="H80" s="159"/>
      <c r="I80" s="159"/>
      <c r="J80" s="169"/>
      <c r="K80" s="169"/>
      <c r="L80" s="194"/>
      <c r="M80" s="173"/>
    </row>
    <row r="81" spans="1:18" s="154" customFormat="1" ht="13.2" x14ac:dyDescent="0.25">
      <c r="A81" s="253"/>
      <c r="B81" s="247">
        <v>13</v>
      </c>
      <c r="C81" s="266" t="s">
        <v>25</v>
      </c>
      <c r="D81" s="248" t="s">
        <v>58</v>
      </c>
      <c r="E81" s="249">
        <v>0</v>
      </c>
      <c r="F81" s="188">
        <v>6</v>
      </c>
      <c r="G81" s="177">
        <v>6614</v>
      </c>
      <c r="H81" s="159"/>
      <c r="I81" s="159"/>
      <c r="J81" s="169"/>
      <c r="K81" s="169"/>
      <c r="L81" s="194"/>
      <c r="M81" s="173"/>
    </row>
    <row r="82" spans="1:18" s="154" customFormat="1" ht="13.2" x14ac:dyDescent="0.25">
      <c r="A82" s="253"/>
      <c r="B82" s="247">
        <v>14</v>
      </c>
      <c r="C82" s="266" t="s">
        <v>25</v>
      </c>
      <c r="D82" s="248" t="s">
        <v>59</v>
      </c>
      <c r="E82" s="249">
        <v>0</v>
      </c>
      <c r="F82" s="187">
        <v>7</v>
      </c>
      <c r="G82" s="179">
        <v>7150</v>
      </c>
      <c r="H82" s="159"/>
      <c r="I82" s="159"/>
      <c r="J82" s="169"/>
      <c r="K82" s="169"/>
      <c r="L82" s="194"/>
      <c r="M82" s="173"/>
    </row>
    <row r="83" spans="1:18" s="154" customFormat="1" ht="13.2" x14ac:dyDescent="0.25">
      <c r="A83" s="253"/>
      <c r="B83" s="247">
        <v>15</v>
      </c>
      <c r="C83" s="266" t="s">
        <v>25</v>
      </c>
      <c r="D83" s="248" t="s">
        <v>60</v>
      </c>
      <c r="E83" s="249">
        <v>30</v>
      </c>
      <c r="F83" s="187">
        <v>7</v>
      </c>
      <c r="G83" s="179">
        <v>7222</v>
      </c>
      <c r="H83" s="159"/>
      <c r="I83" s="159"/>
      <c r="J83" s="169"/>
      <c r="K83" s="169"/>
      <c r="L83" s="194"/>
      <c r="M83" s="173"/>
    </row>
    <row r="84" spans="1:18" s="154" customFormat="1" ht="13.2" x14ac:dyDescent="0.25">
      <c r="A84" s="253"/>
      <c r="B84" s="247">
        <v>16</v>
      </c>
      <c r="C84" s="266" t="s">
        <v>25</v>
      </c>
      <c r="D84" s="248" t="s">
        <v>128</v>
      </c>
      <c r="E84" s="249">
        <v>15</v>
      </c>
      <c r="F84" s="190">
        <v>7</v>
      </c>
      <c r="G84" s="179">
        <v>7113</v>
      </c>
      <c r="H84" s="159"/>
      <c r="I84" s="159"/>
      <c r="J84" s="169"/>
      <c r="K84" s="169"/>
      <c r="L84" s="194"/>
      <c r="M84" s="173"/>
    </row>
    <row r="85" spans="1:18" s="154" customFormat="1" ht="13.2" x14ac:dyDescent="0.25">
      <c r="A85" s="253"/>
      <c r="B85" s="247">
        <v>17</v>
      </c>
      <c r="C85" s="266" t="s">
        <v>25</v>
      </c>
      <c r="D85" s="248" t="s">
        <v>61</v>
      </c>
      <c r="E85" s="249">
        <v>10</v>
      </c>
      <c r="F85" s="188">
        <v>2</v>
      </c>
      <c r="G85" s="177">
        <v>2312</v>
      </c>
      <c r="H85" s="159"/>
      <c r="I85" s="159"/>
      <c r="J85" s="169"/>
      <c r="K85" s="169"/>
      <c r="L85" s="194"/>
      <c r="M85" s="173"/>
    </row>
    <row r="86" spans="1:18" s="154" customFormat="1" ht="13.2" x14ac:dyDescent="0.25">
      <c r="A86" s="253"/>
      <c r="B86" s="247">
        <v>18</v>
      </c>
      <c r="C86" s="266" t="s">
        <v>25</v>
      </c>
      <c r="D86" s="248" t="s">
        <v>109</v>
      </c>
      <c r="E86" s="249">
        <v>0</v>
      </c>
      <c r="F86" s="188">
        <v>3</v>
      </c>
      <c r="G86" s="177">
        <v>3970</v>
      </c>
      <c r="H86" s="159"/>
      <c r="I86" s="159"/>
      <c r="J86" s="169"/>
      <c r="K86" s="169"/>
      <c r="L86" s="194"/>
      <c r="M86" s="173"/>
    </row>
    <row r="87" spans="1:18" s="154" customFormat="1" thickBot="1" x14ac:dyDescent="0.3">
      <c r="A87" s="253"/>
      <c r="B87" s="250">
        <v>19</v>
      </c>
      <c r="C87" s="289" t="s">
        <v>25</v>
      </c>
      <c r="D87" s="251" t="s">
        <v>62</v>
      </c>
      <c r="E87" s="252">
        <v>10</v>
      </c>
      <c r="F87" s="202">
        <v>4</v>
      </c>
      <c r="G87" s="181">
        <v>4110</v>
      </c>
      <c r="H87" s="163"/>
      <c r="I87" s="163"/>
      <c r="J87" s="169"/>
      <c r="K87" s="169"/>
      <c r="L87" s="194"/>
      <c r="M87" s="173"/>
    </row>
    <row r="88" spans="1:18" s="154" customFormat="1" thickBot="1" x14ac:dyDescent="0.3">
      <c r="A88" s="253"/>
      <c r="B88" s="254"/>
      <c r="C88" s="254"/>
      <c r="D88" s="255" t="s">
        <v>115</v>
      </c>
      <c r="E88" s="290">
        <f>SUM(E68:E87)</f>
        <v>605</v>
      </c>
      <c r="F88" s="203">
        <f t="shared" ref="F88:I88" si="4">SUM(F68:F87)</f>
        <v>121</v>
      </c>
      <c r="G88" s="203">
        <f t="shared" si="4"/>
        <v>128019</v>
      </c>
      <c r="H88" s="203">
        <f t="shared" si="4"/>
        <v>0</v>
      </c>
      <c r="I88" s="203">
        <f t="shared" si="4"/>
        <v>0</v>
      </c>
      <c r="J88" s="169"/>
      <c r="K88" s="169"/>
      <c r="L88" s="194"/>
      <c r="M88" s="173"/>
    </row>
    <row r="89" spans="1:18" s="154" customFormat="1" ht="13.2" x14ac:dyDescent="0.25">
      <c r="B89" s="165"/>
      <c r="C89" s="165"/>
      <c r="D89" s="167"/>
      <c r="E89" s="168"/>
      <c r="F89" s="152"/>
      <c r="G89" s="152"/>
      <c r="H89" s="169"/>
      <c r="I89" s="169"/>
      <c r="J89" s="169"/>
      <c r="K89" s="169"/>
      <c r="L89" s="194"/>
      <c r="M89" s="173"/>
    </row>
    <row r="90" spans="1:18" s="154" customFormat="1" thickBot="1" x14ac:dyDescent="0.3">
      <c r="B90" s="170"/>
      <c r="C90" s="170"/>
      <c r="D90" s="155"/>
      <c r="H90" s="169"/>
      <c r="I90" s="169"/>
      <c r="J90" s="169"/>
      <c r="K90" s="169"/>
      <c r="L90" s="194"/>
      <c r="M90" s="173"/>
      <c r="N90" s="173"/>
      <c r="O90" s="173"/>
      <c r="P90" s="173"/>
      <c r="Q90" s="173"/>
      <c r="R90" s="173"/>
    </row>
    <row r="91" spans="1:18" s="154" customFormat="1" thickBot="1" x14ac:dyDescent="0.3">
      <c r="A91" s="291">
        <v>6</v>
      </c>
      <c r="B91" s="292"/>
      <c r="C91" s="293"/>
      <c r="D91" s="291" t="s">
        <v>63</v>
      </c>
      <c r="E91" s="294"/>
      <c r="F91" s="205"/>
      <c r="G91" s="205"/>
      <c r="H91" s="205"/>
      <c r="I91" s="204"/>
      <c r="J91" s="206"/>
      <c r="K91" s="206"/>
      <c r="L91" s="167"/>
      <c r="M91" s="167"/>
      <c r="N91" s="168"/>
      <c r="O91" s="173"/>
      <c r="P91" s="194"/>
      <c r="Q91" s="173"/>
      <c r="R91" s="173"/>
    </row>
    <row r="92" spans="1:18" s="154" customFormat="1" ht="13.2" x14ac:dyDescent="0.25">
      <c r="A92" s="253"/>
      <c r="B92" s="262">
        <v>1</v>
      </c>
      <c r="C92" s="244" t="s">
        <v>25</v>
      </c>
      <c r="D92" s="245" t="s">
        <v>64</v>
      </c>
      <c r="E92" s="246">
        <v>30</v>
      </c>
      <c r="F92" s="201">
        <v>6</v>
      </c>
      <c r="G92" s="175">
        <v>6122</v>
      </c>
      <c r="H92" s="156"/>
      <c r="I92" s="156"/>
      <c r="J92" s="207"/>
      <c r="K92" s="207"/>
      <c r="L92" s="173"/>
      <c r="M92" s="173"/>
      <c r="N92" s="169"/>
      <c r="O92" s="173"/>
      <c r="P92" s="194"/>
      <c r="Q92" s="173"/>
      <c r="R92" s="173"/>
    </row>
    <row r="93" spans="1:18" s="154" customFormat="1" ht="13.2" x14ac:dyDescent="0.25">
      <c r="A93" s="253"/>
      <c r="B93" s="295">
        <v>2</v>
      </c>
      <c r="C93" s="247" t="s">
        <v>25</v>
      </c>
      <c r="D93" s="248" t="s">
        <v>65</v>
      </c>
      <c r="E93" s="249">
        <v>20</v>
      </c>
      <c r="F93" s="187">
        <v>7</v>
      </c>
      <c r="G93" s="179">
        <v>7113</v>
      </c>
      <c r="H93" s="159"/>
      <c r="I93" s="159"/>
      <c r="J93" s="207"/>
      <c r="K93" s="207"/>
      <c r="L93" s="173"/>
      <c r="M93" s="173"/>
      <c r="N93" s="169"/>
      <c r="O93" s="173"/>
      <c r="P93" s="194"/>
      <c r="Q93" s="173"/>
      <c r="R93" s="173"/>
    </row>
    <row r="94" spans="1:18" s="154" customFormat="1" ht="13.2" x14ac:dyDescent="0.25">
      <c r="A94" s="253"/>
      <c r="B94" s="264">
        <v>3</v>
      </c>
      <c r="C94" s="247" t="s">
        <v>25</v>
      </c>
      <c r="D94" s="248" t="s">
        <v>66</v>
      </c>
      <c r="E94" s="249">
        <v>15</v>
      </c>
      <c r="F94" s="188">
        <v>6</v>
      </c>
      <c r="G94" s="177">
        <v>6121</v>
      </c>
      <c r="H94" s="159"/>
      <c r="I94" s="159"/>
      <c r="J94" s="207"/>
      <c r="K94" s="207"/>
      <c r="L94" s="173"/>
      <c r="M94" s="173"/>
      <c r="N94" s="169"/>
      <c r="O94" s="173"/>
      <c r="P94" s="194"/>
      <c r="Q94" s="173"/>
      <c r="R94" s="173"/>
    </row>
    <row r="95" spans="1:18" s="154" customFormat="1" ht="13.2" x14ac:dyDescent="0.25">
      <c r="A95" s="253"/>
      <c r="B95" s="264">
        <v>4</v>
      </c>
      <c r="C95" s="247" t="s">
        <v>25</v>
      </c>
      <c r="D95" s="248" t="s">
        <v>67</v>
      </c>
      <c r="E95" s="249">
        <v>25</v>
      </c>
      <c r="F95" s="188">
        <v>6</v>
      </c>
      <c r="G95" s="177">
        <v>6112</v>
      </c>
      <c r="H95" s="159"/>
      <c r="I95" s="159"/>
      <c r="J95" s="207"/>
      <c r="K95" s="207"/>
      <c r="L95" s="173"/>
      <c r="M95" s="173"/>
      <c r="N95" s="169"/>
      <c r="O95" s="173"/>
      <c r="P95" s="194"/>
      <c r="Q95" s="173"/>
      <c r="R95" s="173"/>
    </row>
    <row r="96" spans="1:18" s="154" customFormat="1" ht="13.2" x14ac:dyDescent="0.25">
      <c r="A96" s="253"/>
      <c r="B96" s="264">
        <v>5</v>
      </c>
      <c r="C96" s="247" t="s">
        <v>25</v>
      </c>
      <c r="D96" s="248" t="s">
        <v>68</v>
      </c>
      <c r="E96" s="249">
        <v>20</v>
      </c>
      <c r="F96" s="188">
        <v>6</v>
      </c>
      <c r="G96" s="177">
        <v>6121</v>
      </c>
      <c r="H96" s="159"/>
      <c r="I96" s="159"/>
      <c r="J96" s="207"/>
      <c r="K96" s="207"/>
      <c r="L96" s="173"/>
      <c r="M96" s="173"/>
      <c r="N96" s="169"/>
      <c r="O96" s="173"/>
      <c r="P96" s="194"/>
      <c r="Q96" s="173"/>
      <c r="R96" s="173"/>
    </row>
    <row r="97" spans="1:18" s="154" customFormat="1" ht="13.2" x14ac:dyDescent="0.25">
      <c r="A97" s="253"/>
      <c r="B97" s="264">
        <v>6</v>
      </c>
      <c r="C97" s="247" t="s">
        <v>25</v>
      </c>
      <c r="D97" s="248" t="s">
        <v>69</v>
      </c>
      <c r="E97" s="249">
        <v>0</v>
      </c>
      <c r="F97" s="188"/>
      <c r="G97" s="177"/>
      <c r="H97" s="159"/>
      <c r="I97" s="159"/>
      <c r="J97" s="207"/>
      <c r="K97" s="207"/>
      <c r="L97" s="173"/>
      <c r="M97" s="173"/>
      <c r="N97" s="169"/>
      <c r="O97" s="173"/>
      <c r="P97" s="194"/>
      <c r="Q97" s="173"/>
      <c r="R97" s="173"/>
    </row>
    <row r="98" spans="1:18" s="154" customFormat="1" ht="13.2" x14ac:dyDescent="0.25">
      <c r="A98" s="253"/>
      <c r="B98" s="295">
        <v>7</v>
      </c>
      <c r="C98" s="247" t="s">
        <v>25</v>
      </c>
      <c r="D98" s="248" t="s">
        <v>70</v>
      </c>
      <c r="E98" s="249">
        <v>4</v>
      </c>
      <c r="F98" s="187">
        <v>7</v>
      </c>
      <c r="G98" s="179">
        <v>7113</v>
      </c>
      <c r="H98" s="159"/>
      <c r="I98" s="159"/>
      <c r="J98" s="207"/>
      <c r="K98" s="207"/>
      <c r="L98" s="173"/>
      <c r="M98" s="173"/>
      <c r="N98" s="169"/>
      <c r="O98" s="173"/>
      <c r="P98" s="194"/>
      <c r="Q98" s="173"/>
      <c r="R98" s="173"/>
    </row>
    <row r="99" spans="1:18" s="154" customFormat="1" ht="13.2" x14ac:dyDescent="0.25">
      <c r="A99" s="253"/>
      <c r="B99" s="264">
        <v>8</v>
      </c>
      <c r="C99" s="247" t="s">
        <v>25</v>
      </c>
      <c r="D99" s="248" t="s">
        <v>71</v>
      </c>
      <c r="E99" s="249">
        <v>10</v>
      </c>
      <c r="F99" s="188">
        <v>1</v>
      </c>
      <c r="G99" s="177">
        <v>1410</v>
      </c>
      <c r="H99" s="159"/>
      <c r="I99" s="159"/>
      <c r="J99" s="207"/>
      <c r="K99" s="207"/>
      <c r="L99" s="173"/>
      <c r="M99" s="173"/>
      <c r="N99" s="169"/>
      <c r="O99" s="173"/>
      <c r="P99" s="194"/>
      <c r="Q99" s="173"/>
      <c r="R99" s="173"/>
    </row>
    <row r="100" spans="1:18" s="154" customFormat="1" thickBot="1" x14ac:dyDescent="0.3">
      <c r="A100" s="253"/>
      <c r="B100" s="267">
        <v>9</v>
      </c>
      <c r="C100" s="250" t="s">
        <v>25</v>
      </c>
      <c r="D100" s="251" t="s">
        <v>72</v>
      </c>
      <c r="E100" s="252">
        <v>30</v>
      </c>
      <c r="F100" s="202">
        <v>1</v>
      </c>
      <c r="G100" s="181">
        <v>1212</v>
      </c>
      <c r="H100" s="163"/>
      <c r="I100" s="163"/>
      <c r="J100" s="207"/>
      <c r="K100" s="207"/>
      <c r="L100" s="173"/>
      <c r="M100" s="173"/>
      <c r="N100" s="169"/>
      <c r="O100" s="173"/>
      <c r="P100" s="194"/>
      <c r="Q100" s="173"/>
      <c r="R100" s="173"/>
    </row>
    <row r="101" spans="1:18" s="154" customFormat="1" thickBot="1" x14ac:dyDescent="0.3">
      <c r="A101" s="253"/>
      <c r="B101" s="254"/>
      <c r="C101" s="254"/>
      <c r="D101" s="255" t="s">
        <v>116</v>
      </c>
      <c r="E101" s="290">
        <f>SUM(E92:E100)</f>
        <v>154</v>
      </c>
      <c r="F101" s="203">
        <f t="shared" ref="F101:I101" si="5">SUM(F92:F100)</f>
        <v>40</v>
      </c>
      <c r="G101" s="203">
        <f t="shared" si="5"/>
        <v>41324</v>
      </c>
      <c r="H101" s="203">
        <f t="shared" si="5"/>
        <v>0</v>
      </c>
      <c r="I101" s="203">
        <f t="shared" si="5"/>
        <v>0</v>
      </c>
      <c r="J101" s="165"/>
      <c r="K101" s="165"/>
      <c r="L101" s="173"/>
      <c r="M101" s="173"/>
      <c r="N101" s="169"/>
      <c r="O101" s="152"/>
      <c r="P101" s="153"/>
      <c r="Q101" s="152"/>
    </row>
    <row r="102" spans="1:18" s="154" customFormat="1" ht="13.2" x14ac:dyDescent="0.25">
      <c r="B102" s="165"/>
      <c r="C102" s="165"/>
      <c r="D102" s="167"/>
      <c r="E102" s="168"/>
      <c r="F102" s="168"/>
      <c r="G102" s="168"/>
      <c r="H102" s="168"/>
      <c r="I102" s="168"/>
      <c r="J102" s="165"/>
      <c r="K102" s="165"/>
      <c r="L102" s="173"/>
      <c r="M102" s="173"/>
      <c r="N102" s="169"/>
      <c r="O102" s="152"/>
      <c r="P102" s="153"/>
      <c r="Q102" s="152"/>
    </row>
    <row r="103" spans="1:18" s="154" customFormat="1" thickBot="1" x14ac:dyDescent="0.3">
      <c r="B103" s="170"/>
      <c r="C103" s="170"/>
      <c r="D103" s="155"/>
      <c r="H103" s="169"/>
      <c r="I103" s="169"/>
      <c r="J103" s="169"/>
      <c r="K103" s="173"/>
      <c r="L103" s="173"/>
      <c r="M103" s="173"/>
      <c r="N103" s="173"/>
      <c r="O103" s="173"/>
      <c r="P103" s="173"/>
      <c r="Q103" s="173"/>
    </row>
    <row r="104" spans="1:18" s="154" customFormat="1" thickBot="1" x14ac:dyDescent="0.3">
      <c r="A104" s="296">
        <v>7</v>
      </c>
      <c r="B104" s="297"/>
      <c r="C104" s="298"/>
      <c r="D104" s="299" t="s">
        <v>73</v>
      </c>
      <c r="E104" s="300"/>
      <c r="F104" s="208"/>
      <c r="G104" s="208"/>
      <c r="H104" s="208"/>
      <c r="I104" s="209"/>
      <c r="J104" s="206"/>
      <c r="K104" s="206"/>
      <c r="L104" s="167"/>
      <c r="M104" s="167"/>
      <c r="N104" s="168"/>
      <c r="O104" s="173"/>
      <c r="P104" s="194"/>
      <c r="Q104" s="173"/>
    </row>
    <row r="105" spans="1:18" s="154" customFormat="1" ht="13.2" x14ac:dyDescent="0.25">
      <c r="A105" s="253"/>
      <c r="B105" s="262">
        <v>1</v>
      </c>
      <c r="C105" s="263" t="s">
        <v>25</v>
      </c>
      <c r="D105" s="245" t="s">
        <v>129</v>
      </c>
      <c r="E105" s="246">
        <v>600</v>
      </c>
      <c r="F105" s="210">
        <v>1</v>
      </c>
      <c r="G105" s="211">
        <v>1520</v>
      </c>
      <c r="H105" s="156"/>
      <c r="I105" s="156"/>
      <c r="J105" s="207"/>
      <c r="K105" s="207"/>
      <c r="L105" s="173"/>
      <c r="M105" s="169"/>
      <c r="N105" s="173"/>
      <c r="O105" s="173"/>
      <c r="P105" s="194"/>
      <c r="Q105" s="173"/>
    </row>
    <row r="106" spans="1:18" s="154" customFormat="1" ht="13.2" x14ac:dyDescent="0.25">
      <c r="A106" s="253"/>
      <c r="B106" s="264">
        <v>2</v>
      </c>
      <c r="C106" s="265" t="s">
        <v>25</v>
      </c>
      <c r="D106" s="248" t="s">
        <v>130</v>
      </c>
      <c r="E106" s="249">
        <v>550</v>
      </c>
      <c r="F106" s="160">
        <v>5</v>
      </c>
      <c r="G106" s="212">
        <v>5622</v>
      </c>
      <c r="H106" s="159"/>
      <c r="I106" s="159"/>
      <c r="J106" s="207"/>
      <c r="K106" s="207"/>
      <c r="L106" s="173"/>
      <c r="M106" s="169"/>
      <c r="N106" s="169"/>
      <c r="O106" s="173"/>
      <c r="P106" s="194"/>
      <c r="Q106" s="173"/>
    </row>
    <row r="107" spans="1:18" s="154" customFormat="1" ht="13.2" x14ac:dyDescent="0.25">
      <c r="A107" s="253"/>
      <c r="B107" s="264">
        <v>3</v>
      </c>
      <c r="C107" s="265" t="s">
        <v>25</v>
      </c>
      <c r="D107" s="248" t="s">
        <v>74</v>
      </c>
      <c r="E107" s="249">
        <v>190</v>
      </c>
      <c r="F107" s="160">
        <v>3</v>
      </c>
      <c r="G107" s="212">
        <v>3830</v>
      </c>
      <c r="H107" s="159"/>
      <c r="I107" s="159"/>
      <c r="J107" s="207"/>
      <c r="K107" s="207"/>
      <c r="L107" s="173"/>
      <c r="M107" s="169"/>
      <c r="N107" s="169"/>
      <c r="O107" s="173"/>
      <c r="P107" s="194"/>
      <c r="Q107" s="173"/>
    </row>
    <row r="108" spans="1:18" s="154" customFormat="1" ht="13.2" x14ac:dyDescent="0.25">
      <c r="A108" s="253"/>
      <c r="B108" s="264">
        <v>4</v>
      </c>
      <c r="C108" s="265" t="s">
        <v>25</v>
      </c>
      <c r="D108" s="248" t="s">
        <v>75</v>
      </c>
      <c r="E108" s="249">
        <v>50</v>
      </c>
      <c r="F108" s="188">
        <v>4</v>
      </c>
      <c r="G108" s="177">
        <v>4110</v>
      </c>
      <c r="H108" s="159"/>
      <c r="I108" s="159"/>
      <c r="J108" s="207"/>
      <c r="K108" s="207"/>
      <c r="L108" s="173"/>
      <c r="M108" s="169"/>
      <c r="N108" s="169"/>
      <c r="O108" s="173"/>
      <c r="P108" s="194"/>
      <c r="Q108" s="194"/>
    </row>
    <row r="109" spans="1:18" s="154" customFormat="1" ht="13.2" x14ac:dyDescent="0.25">
      <c r="A109" s="253"/>
      <c r="B109" s="264">
        <v>5</v>
      </c>
      <c r="C109" s="265" t="s">
        <v>25</v>
      </c>
      <c r="D109" s="248" t="s">
        <v>76</v>
      </c>
      <c r="E109" s="249">
        <v>60</v>
      </c>
      <c r="F109" s="188">
        <v>7</v>
      </c>
      <c r="G109" s="177">
        <v>7112</v>
      </c>
      <c r="H109" s="159"/>
      <c r="I109" s="159"/>
      <c r="J109" s="207"/>
      <c r="K109" s="207"/>
      <c r="L109" s="173"/>
      <c r="M109" s="169"/>
      <c r="N109" s="169"/>
      <c r="O109" s="173"/>
      <c r="P109" s="194"/>
      <c r="Q109" s="194"/>
    </row>
    <row r="110" spans="1:18" s="154" customFormat="1" thickBot="1" x14ac:dyDescent="0.3">
      <c r="A110" s="253"/>
      <c r="B110" s="301">
        <v>6</v>
      </c>
      <c r="C110" s="302" t="s">
        <v>25</v>
      </c>
      <c r="D110" s="303" t="s">
        <v>77</v>
      </c>
      <c r="E110" s="252">
        <v>5</v>
      </c>
      <c r="F110" s="213">
        <v>7</v>
      </c>
      <c r="G110" s="214">
        <v>7680</v>
      </c>
      <c r="H110" s="163"/>
      <c r="I110" s="163"/>
      <c r="J110" s="207"/>
      <c r="K110" s="207"/>
      <c r="L110" s="173"/>
      <c r="M110" s="169"/>
      <c r="N110" s="169"/>
      <c r="O110" s="173"/>
      <c r="P110" s="194"/>
      <c r="Q110" s="194"/>
    </row>
    <row r="111" spans="1:18" s="154" customFormat="1" thickBot="1" x14ac:dyDescent="0.3">
      <c r="A111" s="253"/>
      <c r="B111" s="254"/>
      <c r="C111" s="254"/>
      <c r="D111" s="255" t="s">
        <v>117</v>
      </c>
      <c r="E111" s="290">
        <f>SUM(E105:E110)</f>
        <v>1455</v>
      </c>
      <c r="F111" s="203">
        <f t="shared" ref="F111:I111" si="6">SUM(F105:F110)</f>
        <v>27</v>
      </c>
      <c r="G111" s="203">
        <f t="shared" si="6"/>
        <v>29874</v>
      </c>
      <c r="H111" s="203">
        <f t="shared" si="6"/>
        <v>0</v>
      </c>
      <c r="I111" s="203">
        <f t="shared" si="6"/>
        <v>0</v>
      </c>
      <c r="J111" s="207"/>
      <c r="K111" s="207"/>
      <c r="L111" s="173"/>
      <c r="M111" s="169"/>
      <c r="N111" s="169"/>
      <c r="O111" s="173"/>
      <c r="P111" s="194"/>
      <c r="Q111" s="194"/>
    </row>
    <row r="112" spans="1:18" s="154" customFormat="1" ht="13.2" x14ac:dyDescent="0.25">
      <c r="B112" s="165"/>
      <c r="C112" s="165"/>
      <c r="D112" s="167"/>
      <c r="E112" s="168"/>
      <c r="F112" s="153"/>
      <c r="G112" s="152"/>
      <c r="H112" s="169"/>
      <c r="I112" s="169"/>
      <c r="J112" s="207"/>
      <c r="K112" s="207"/>
      <c r="L112" s="173"/>
      <c r="M112" s="169"/>
      <c r="N112" s="169"/>
      <c r="O112" s="173"/>
      <c r="P112" s="194"/>
      <c r="Q112" s="194"/>
    </row>
    <row r="113" spans="1:17" s="154" customFormat="1" thickBot="1" x14ac:dyDescent="0.3">
      <c r="B113" s="170"/>
      <c r="C113" s="170"/>
      <c r="D113" s="155"/>
      <c r="H113" s="169"/>
      <c r="I113" s="169"/>
      <c r="J113" s="206"/>
      <c r="K113" s="206"/>
      <c r="L113" s="167"/>
      <c r="M113" s="167"/>
      <c r="N113" s="168"/>
      <c r="O113" s="173"/>
      <c r="P113" s="194"/>
      <c r="Q113" s="173"/>
    </row>
    <row r="114" spans="1:17" s="154" customFormat="1" thickBot="1" x14ac:dyDescent="0.3">
      <c r="A114" s="304">
        <v>8</v>
      </c>
      <c r="B114" s="305"/>
      <c r="C114" s="306"/>
      <c r="D114" s="307" t="s">
        <v>78</v>
      </c>
      <c r="E114" s="308"/>
      <c r="F114" s="215"/>
      <c r="G114" s="215"/>
      <c r="H114" s="215"/>
      <c r="I114" s="216"/>
      <c r="J114" s="207"/>
      <c r="K114" s="207"/>
      <c r="L114" s="173"/>
      <c r="M114" s="173"/>
      <c r="N114" s="169"/>
      <c r="O114" s="173"/>
      <c r="P114" s="194"/>
      <c r="Q114" s="173"/>
    </row>
    <row r="115" spans="1:17" s="154" customFormat="1" ht="13.2" x14ac:dyDescent="0.25">
      <c r="A115" s="253"/>
      <c r="B115" s="262">
        <v>1</v>
      </c>
      <c r="C115" s="263" t="s">
        <v>25</v>
      </c>
      <c r="D115" s="245" t="s">
        <v>79</v>
      </c>
      <c r="E115" s="246">
        <v>150</v>
      </c>
      <c r="F115" s="201">
        <v>2</v>
      </c>
      <c r="G115" s="175">
        <v>2332</v>
      </c>
      <c r="H115" s="156"/>
      <c r="I115" s="156"/>
      <c r="J115" s="207"/>
      <c r="K115" s="207"/>
      <c r="L115" s="173"/>
      <c r="M115" s="173"/>
      <c r="N115" s="169"/>
      <c r="O115" s="173"/>
      <c r="P115" s="194"/>
      <c r="Q115" s="173"/>
    </row>
    <row r="116" spans="1:17" s="154" customFormat="1" ht="13.2" x14ac:dyDescent="0.25">
      <c r="A116" s="253"/>
      <c r="B116" s="264">
        <v>2</v>
      </c>
      <c r="C116" s="265" t="s">
        <v>25</v>
      </c>
      <c r="D116" s="248" t="s">
        <v>80</v>
      </c>
      <c r="E116" s="249">
        <v>30</v>
      </c>
      <c r="F116" s="188">
        <v>4</v>
      </c>
      <c r="G116" s="177">
        <v>4110</v>
      </c>
      <c r="H116" s="159"/>
      <c r="I116" s="159"/>
      <c r="J116" s="207"/>
      <c r="K116" s="207"/>
      <c r="L116" s="173"/>
      <c r="M116" s="173"/>
      <c r="N116" s="169"/>
      <c r="O116" s="173"/>
      <c r="P116" s="194"/>
      <c r="Q116" s="173"/>
    </row>
    <row r="117" spans="1:17" s="154" customFormat="1" ht="13.2" x14ac:dyDescent="0.25">
      <c r="A117" s="253"/>
      <c r="B117" s="264">
        <v>3</v>
      </c>
      <c r="C117" s="265" t="s">
        <v>25</v>
      </c>
      <c r="D117" s="248" t="s">
        <v>81</v>
      </c>
      <c r="E117" s="249">
        <v>50</v>
      </c>
      <c r="F117" s="188">
        <v>5</v>
      </c>
      <c r="G117" s="177">
        <v>5760</v>
      </c>
      <c r="H117" s="159"/>
      <c r="I117" s="159"/>
      <c r="J117" s="207"/>
      <c r="K117" s="207"/>
      <c r="L117" s="173"/>
      <c r="M117" s="173"/>
      <c r="N117" s="169"/>
      <c r="O117" s="173"/>
      <c r="P117" s="194"/>
      <c r="Q117" s="173"/>
    </row>
    <row r="118" spans="1:17" s="154" customFormat="1" ht="13.2" x14ac:dyDescent="0.25">
      <c r="A118" s="253"/>
      <c r="B118" s="264">
        <v>4</v>
      </c>
      <c r="C118" s="265" t="s">
        <v>25</v>
      </c>
      <c r="D118" s="248" t="s">
        <v>82</v>
      </c>
      <c r="E118" s="249">
        <v>30</v>
      </c>
      <c r="F118" s="188">
        <v>5</v>
      </c>
      <c r="G118" s="177">
        <v>5750</v>
      </c>
      <c r="H118" s="159"/>
      <c r="I118" s="159"/>
      <c r="J118" s="207"/>
      <c r="K118" s="207"/>
      <c r="L118" s="173"/>
      <c r="M118" s="173"/>
      <c r="N118" s="169"/>
      <c r="O118" s="173"/>
      <c r="P118" s="194"/>
      <c r="Q118" s="173"/>
    </row>
    <row r="119" spans="1:17" s="154" customFormat="1" ht="13.2" x14ac:dyDescent="0.25">
      <c r="A119" s="253"/>
      <c r="B119" s="264">
        <v>5</v>
      </c>
      <c r="C119" s="265" t="s">
        <v>25</v>
      </c>
      <c r="D119" s="248" t="s">
        <v>83</v>
      </c>
      <c r="E119" s="249">
        <v>60</v>
      </c>
      <c r="F119" s="188">
        <v>2</v>
      </c>
      <c r="G119" s="177">
        <v>2112</v>
      </c>
      <c r="H119" s="159"/>
      <c r="I119" s="159"/>
      <c r="J119" s="207"/>
      <c r="K119" s="207"/>
      <c r="L119" s="173"/>
      <c r="M119" s="173"/>
      <c r="N119" s="169"/>
      <c r="O119" s="173"/>
      <c r="P119" s="194"/>
      <c r="Q119" s="173"/>
    </row>
    <row r="120" spans="1:17" s="154" customFormat="1" ht="13.2" x14ac:dyDescent="0.25">
      <c r="A120" s="253"/>
      <c r="B120" s="264">
        <v>6</v>
      </c>
      <c r="C120" s="265" t="s">
        <v>25</v>
      </c>
      <c r="D120" s="248" t="s">
        <v>84</v>
      </c>
      <c r="E120" s="249">
        <v>25</v>
      </c>
      <c r="F120" s="188">
        <v>2</v>
      </c>
      <c r="G120" s="177">
        <v>2112</v>
      </c>
      <c r="H120" s="159"/>
      <c r="I120" s="159"/>
      <c r="J120" s="207"/>
      <c r="K120" s="207"/>
      <c r="L120" s="173"/>
      <c r="M120" s="173"/>
      <c r="N120" s="169"/>
      <c r="O120" s="173"/>
      <c r="P120" s="194"/>
      <c r="Q120" s="173"/>
    </row>
    <row r="121" spans="1:17" s="154" customFormat="1" ht="13.2" x14ac:dyDescent="0.25">
      <c r="A121" s="253"/>
      <c r="B121" s="264">
        <v>7</v>
      </c>
      <c r="C121" s="265" t="s">
        <v>25</v>
      </c>
      <c r="D121" s="248" t="s">
        <v>85</v>
      </c>
      <c r="E121" s="249">
        <v>10</v>
      </c>
      <c r="F121" s="188">
        <v>5</v>
      </c>
      <c r="G121" s="177">
        <v>5720</v>
      </c>
      <c r="H121" s="159"/>
      <c r="I121" s="159"/>
      <c r="J121" s="207"/>
      <c r="K121" s="207"/>
      <c r="L121" s="173"/>
      <c r="M121" s="173"/>
      <c r="N121" s="169"/>
      <c r="O121" s="173"/>
      <c r="P121" s="194"/>
      <c r="Q121" s="173"/>
    </row>
    <row r="122" spans="1:17" s="154" customFormat="1" ht="13.2" x14ac:dyDescent="0.25">
      <c r="A122" s="253"/>
      <c r="B122" s="264">
        <v>8</v>
      </c>
      <c r="C122" s="265" t="s">
        <v>25</v>
      </c>
      <c r="D122" s="248" t="s">
        <v>86</v>
      </c>
      <c r="E122" s="249">
        <v>15</v>
      </c>
      <c r="F122" s="188">
        <v>4</v>
      </c>
      <c r="G122" s="177">
        <v>4412</v>
      </c>
      <c r="H122" s="159"/>
      <c r="I122" s="159"/>
      <c r="J122" s="207"/>
      <c r="K122" s="207"/>
      <c r="L122" s="173"/>
      <c r="M122" s="173"/>
      <c r="N122" s="169"/>
      <c r="O122" s="173"/>
      <c r="P122" s="194"/>
      <c r="Q122" s="173"/>
    </row>
    <row r="123" spans="1:17" s="154" customFormat="1" ht="13.2" x14ac:dyDescent="0.25">
      <c r="A123" s="253"/>
      <c r="B123" s="264">
        <v>9</v>
      </c>
      <c r="C123" s="265" t="s">
        <v>25</v>
      </c>
      <c r="D123" s="248" t="s">
        <v>87</v>
      </c>
      <c r="E123" s="249">
        <v>10</v>
      </c>
      <c r="F123" s="188">
        <v>4</v>
      </c>
      <c r="G123" s="177">
        <v>4110</v>
      </c>
      <c r="H123" s="159"/>
      <c r="I123" s="159"/>
      <c r="J123" s="207"/>
      <c r="K123" s="207"/>
      <c r="L123" s="173"/>
      <c r="M123" s="173"/>
      <c r="N123" s="169"/>
      <c r="O123" s="173"/>
      <c r="P123" s="194"/>
      <c r="Q123" s="173"/>
    </row>
    <row r="124" spans="1:17" s="154" customFormat="1" thickBot="1" x14ac:dyDescent="0.3">
      <c r="A124" s="253"/>
      <c r="B124" s="267">
        <v>10</v>
      </c>
      <c r="C124" s="268" t="s">
        <v>25</v>
      </c>
      <c r="D124" s="251" t="s">
        <v>88</v>
      </c>
      <c r="E124" s="252">
        <v>100</v>
      </c>
      <c r="F124" s="202">
        <v>1</v>
      </c>
      <c r="G124" s="181">
        <v>1220</v>
      </c>
      <c r="H124" s="163"/>
      <c r="I124" s="163"/>
      <c r="J124" s="207"/>
      <c r="K124" s="207"/>
      <c r="L124" s="173"/>
      <c r="M124" s="173"/>
      <c r="N124" s="169"/>
      <c r="O124" s="173"/>
      <c r="P124" s="194"/>
      <c r="Q124" s="173"/>
    </row>
    <row r="125" spans="1:17" s="154" customFormat="1" thickBot="1" x14ac:dyDescent="0.3">
      <c r="A125" s="253"/>
      <c r="B125" s="254"/>
      <c r="C125" s="254"/>
      <c r="D125" s="255" t="s">
        <v>118</v>
      </c>
      <c r="E125" s="309">
        <f>SUM(E115:E124)</f>
        <v>480</v>
      </c>
      <c r="F125" s="217">
        <f t="shared" ref="F125:I125" si="7">SUM(F115:F124)</f>
        <v>34</v>
      </c>
      <c r="G125" s="217">
        <f t="shared" si="7"/>
        <v>37638</v>
      </c>
      <c r="H125" s="217">
        <f t="shared" si="7"/>
        <v>0</v>
      </c>
      <c r="I125" s="217">
        <f t="shared" si="7"/>
        <v>0</v>
      </c>
    </row>
    <row r="126" spans="1:17" s="154" customFormat="1" ht="13.2" x14ac:dyDescent="0.25">
      <c r="B126" s="165"/>
      <c r="C126" s="165"/>
      <c r="D126" s="167"/>
      <c r="E126" s="56"/>
      <c r="F126" s="56"/>
      <c r="G126" s="56"/>
      <c r="H126" s="56"/>
      <c r="I126" s="56"/>
    </row>
    <row r="127" spans="1:17" s="154" customFormat="1" thickBot="1" x14ac:dyDescent="0.3">
      <c r="B127" s="170"/>
      <c r="C127" s="170"/>
      <c r="D127" s="155"/>
      <c r="H127" s="169"/>
      <c r="I127" s="169"/>
    </row>
    <row r="128" spans="1:17" s="154" customFormat="1" thickBot="1" x14ac:dyDescent="0.3">
      <c r="A128" s="310">
        <v>9</v>
      </c>
      <c r="B128" s="311"/>
      <c r="C128" s="312"/>
      <c r="D128" s="313" t="s">
        <v>89</v>
      </c>
      <c r="E128" s="314"/>
      <c r="F128" s="218"/>
      <c r="G128" s="218"/>
      <c r="H128" s="218"/>
      <c r="I128" s="219"/>
    </row>
    <row r="129" spans="1:17" s="154" customFormat="1" ht="13.2" x14ac:dyDescent="0.25">
      <c r="A129" s="253"/>
      <c r="B129" s="244">
        <v>1</v>
      </c>
      <c r="C129" s="288" t="s">
        <v>25</v>
      </c>
      <c r="D129" s="245" t="s">
        <v>90</v>
      </c>
      <c r="E129" s="246">
        <v>700</v>
      </c>
      <c r="F129" s="220">
        <v>7</v>
      </c>
      <c r="G129" s="185">
        <v>7660</v>
      </c>
      <c r="H129" s="156"/>
      <c r="I129" s="156"/>
    </row>
    <row r="130" spans="1:17" s="154" customFormat="1" thickBot="1" x14ac:dyDescent="0.3">
      <c r="A130" s="253"/>
      <c r="B130" s="250">
        <v>2</v>
      </c>
      <c r="C130" s="289" t="s">
        <v>25</v>
      </c>
      <c r="D130" s="251" t="s">
        <v>91</v>
      </c>
      <c r="E130" s="252">
        <v>100</v>
      </c>
      <c r="F130" s="221">
        <v>7</v>
      </c>
      <c r="G130" s="214">
        <v>7660</v>
      </c>
      <c r="H130" s="163"/>
      <c r="I130" s="163"/>
    </row>
    <row r="131" spans="1:17" s="154" customFormat="1" thickBot="1" x14ac:dyDescent="0.3">
      <c r="A131" s="253"/>
      <c r="B131" s="254"/>
      <c r="C131" s="254"/>
      <c r="D131" s="255" t="s">
        <v>119</v>
      </c>
      <c r="E131" s="309">
        <f>SUM(E129:E130)</f>
        <v>800</v>
      </c>
      <c r="F131" s="217">
        <f t="shared" ref="F131:I131" si="8">SUM(F129:F130)</f>
        <v>14</v>
      </c>
      <c r="G131" s="217">
        <f t="shared" si="8"/>
        <v>15320</v>
      </c>
      <c r="H131" s="217">
        <f t="shared" si="8"/>
        <v>0</v>
      </c>
      <c r="I131" s="217">
        <f t="shared" si="8"/>
        <v>0</v>
      </c>
    </row>
    <row r="132" spans="1:17" s="154" customFormat="1" ht="13.2" x14ac:dyDescent="0.25">
      <c r="B132" s="165"/>
      <c r="C132" s="165"/>
      <c r="D132" s="167"/>
      <c r="E132" s="56"/>
      <c r="F132" s="173"/>
      <c r="G132" s="152"/>
      <c r="H132" s="169"/>
      <c r="I132" s="169"/>
    </row>
    <row r="133" spans="1:17" s="154" customFormat="1" thickBot="1" x14ac:dyDescent="0.3">
      <c r="B133" s="170"/>
      <c r="C133" s="170"/>
      <c r="D133" s="155"/>
      <c r="H133" s="169"/>
      <c r="I133" s="169"/>
      <c r="J133" s="173"/>
      <c r="K133" s="173"/>
      <c r="L133" s="173"/>
      <c r="M133" s="173"/>
      <c r="N133" s="173"/>
      <c r="O133" s="173"/>
      <c r="P133" s="173"/>
      <c r="Q133" s="173"/>
    </row>
    <row r="134" spans="1:17" s="154" customFormat="1" thickBot="1" x14ac:dyDescent="0.3">
      <c r="A134" s="315">
        <v>10</v>
      </c>
      <c r="B134" s="316"/>
      <c r="C134" s="317"/>
      <c r="D134" s="315" t="s">
        <v>92</v>
      </c>
      <c r="E134" s="318"/>
      <c r="F134" s="223"/>
      <c r="G134" s="223"/>
      <c r="H134" s="223"/>
      <c r="I134" s="222"/>
      <c r="J134" s="206"/>
      <c r="K134" s="206"/>
      <c r="L134" s="167"/>
      <c r="M134" s="167"/>
      <c r="N134" s="168"/>
      <c r="O134" s="173"/>
      <c r="P134" s="194"/>
      <c r="Q134" s="173"/>
    </row>
    <row r="135" spans="1:17" s="154" customFormat="1" ht="13.2" x14ac:dyDescent="0.25">
      <c r="A135" s="253"/>
      <c r="B135" s="262">
        <v>1</v>
      </c>
      <c r="C135" s="263" t="s">
        <v>25</v>
      </c>
      <c r="D135" s="245" t="s">
        <v>93</v>
      </c>
      <c r="E135" s="319">
        <v>1500</v>
      </c>
      <c r="F135" s="225">
        <v>4</v>
      </c>
      <c r="G135" s="175">
        <v>4110</v>
      </c>
      <c r="H135" s="156"/>
      <c r="I135" s="156"/>
      <c r="J135" s="207"/>
      <c r="K135" s="207"/>
      <c r="L135" s="173"/>
      <c r="M135" s="169"/>
      <c r="N135" s="173"/>
      <c r="O135" s="173"/>
      <c r="P135" s="194"/>
      <c r="Q135" s="173"/>
    </row>
    <row r="136" spans="1:17" s="154" customFormat="1" ht="13.2" x14ac:dyDescent="0.25">
      <c r="A136" s="253"/>
      <c r="B136" s="264">
        <v>2</v>
      </c>
      <c r="C136" s="265" t="s">
        <v>25</v>
      </c>
      <c r="D136" s="248" t="s">
        <v>94</v>
      </c>
      <c r="E136" s="320">
        <v>0</v>
      </c>
      <c r="F136" s="189">
        <v>4</v>
      </c>
      <c r="G136" s="177">
        <v>4110</v>
      </c>
      <c r="H136" s="159"/>
      <c r="I136" s="159"/>
      <c r="J136" s="207"/>
      <c r="K136" s="207"/>
      <c r="L136" s="173"/>
      <c r="M136" s="169"/>
      <c r="N136" s="169"/>
      <c r="O136" s="173"/>
      <c r="P136" s="194"/>
      <c r="Q136" s="173"/>
    </row>
    <row r="137" spans="1:17" s="154" customFormat="1" ht="13.2" x14ac:dyDescent="0.25">
      <c r="A137" s="253"/>
      <c r="B137" s="264">
        <v>3</v>
      </c>
      <c r="C137" s="265" t="s">
        <v>25</v>
      </c>
      <c r="D137" s="248" t="s">
        <v>95</v>
      </c>
      <c r="E137" s="320">
        <v>50</v>
      </c>
      <c r="F137" s="189">
        <v>3</v>
      </c>
      <c r="G137" s="177">
        <v>3211</v>
      </c>
      <c r="H137" s="159"/>
      <c r="I137" s="159"/>
      <c r="J137" s="207"/>
      <c r="K137" s="207"/>
      <c r="L137" s="173"/>
      <c r="M137" s="169"/>
      <c r="N137" s="169"/>
      <c r="O137" s="173"/>
      <c r="P137" s="194"/>
      <c r="Q137" s="173"/>
    </row>
    <row r="138" spans="1:17" s="154" customFormat="1" ht="13.2" x14ac:dyDescent="0.25">
      <c r="A138" s="253"/>
      <c r="B138" s="247">
        <v>4</v>
      </c>
      <c r="C138" s="266" t="s">
        <v>25</v>
      </c>
      <c r="D138" s="248" t="s">
        <v>96</v>
      </c>
      <c r="E138" s="249">
        <v>20</v>
      </c>
      <c r="F138" s="190">
        <v>7</v>
      </c>
      <c r="G138" s="179">
        <v>7192</v>
      </c>
      <c r="H138" s="159"/>
      <c r="I138" s="159"/>
      <c r="J138" s="207"/>
      <c r="K138" s="207"/>
      <c r="L138" s="173"/>
      <c r="M138" s="169"/>
      <c r="N138" s="169"/>
      <c r="O138" s="173"/>
      <c r="P138" s="194"/>
      <c r="Q138" s="173"/>
    </row>
    <row r="139" spans="1:17" s="154" customFormat="1" ht="13.2" x14ac:dyDescent="0.25">
      <c r="A139" s="253"/>
      <c r="B139" s="247">
        <v>5</v>
      </c>
      <c r="C139" s="266" t="s">
        <v>25</v>
      </c>
      <c r="D139" s="248" t="s">
        <v>97</v>
      </c>
      <c r="E139" s="249">
        <v>10</v>
      </c>
      <c r="F139" s="189">
        <v>1</v>
      </c>
      <c r="G139" s="177">
        <v>1211</v>
      </c>
      <c r="H139" s="159"/>
      <c r="I139" s="159"/>
      <c r="J139" s="207"/>
      <c r="K139" s="207"/>
      <c r="L139" s="173"/>
      <c r="M139" s="169"/>
      <c r="N139" s="169"/>
      <c r="O139" s="173"/>
      <c r="P139" s="194"/>
      <c r="Q139" s="173"/>
    </row>
    <row r="140" spans="1:17" s="154" customFormat="1" ht="13.2" x14ac:dyDescent="0.25">
      <c r="A140" s="253"/>
      <c r="B140" s="247">
        <v>6</v>
      </c>
      <c r="C140" s="266" t="s">
        <v>25</v>
      </c>
      <c r="D140" s="248" t="s">
        <v>98</v>
      </c>
      <c r="E140" s="249">
        <v>72</v>
      </c>
      <c r="F140" s="190">
        <v>7</v>
      </c>
      <c r="G140" s="179">
        <v>7412</v>
      </c>
      <c r="H140" s="159"/>
      <c r="I140" s="159"/>
      <c r="J140" s="207"/>
      <c r="K140" s="207"/>
      <c r="L140" s="173"/>
      <c r="M140" s="169"/>
      <c r="N140" s="169"/>
      <c r="O140" s="173"/>
      <c r="P140" s="194"/>
      <c r="Q140" s="173"/>
    </row>
    <row r="141" spans="1:17" s="154" customFormat="1" ht="13.2" x14ac:dyDescent="0.25">
      <c r="A141" s="253"/>
      <c r="B141" s="264">
        <v>7</v>
      </c>
      <c r="C141" s="265" t="s">
        <v>25</v>
      </c>
      <c r="D141" s="248" t="s">
        <v>99</v>
      </c>
      <c r="E141" s="320">
        <v>15</v>
      </c>
      <c r="F141" s="189">
        <v>3</v>
      </c>
      <c r="G141" s="177">
        <v>3241</v>
      </c>
      <c r="H141" s="159"/>
      <c r="I141" s="159"/>
      <c r="J141" s="207"/>
      <c r="K141" s="207"/>
      <c r="L141" s="173"/>
      <c r="M141" s="169"/>
      <c r="N141" s="169"/>
      <c r="O141" s="173"/>
      <c r="P141" s="194"/>
      <c r="Q141" s="173"/>
    </row>
    <row r="142" spans="1:17" s="154" customFormat="1" ht="13.2" x14ac:dyDescent="0.25">
      <c r="A142" s="253"/>
      <c r="B142" s="264">
        <v>8</v>
      </c>
      <c r="C142" s="265" t="s">
        <v>25</v>
      </c>
      <c r="D142" s="248" t="s">
        <v>100</v>
      </c>
      <c r="E142" s="320">
        <v>15</v>
      </c>
      <c r="F142" s="189">
        <v>3</v>
      </c>
      <c r="G142" s="177">
        <v>3261</v>
      </c>
      <c r="H142" s="159"/>
      <c r="I142" s="159"/>
      <c r="J142" s="207"/>
      <c r="K142" s="207"/>
      <c r="L142" s="173"/>
      <c r="M142" s="169"/>
      <c r="N142" s="169"/>
      <c r="O142" s="173"/>
      <c r="P142" s="194"/>
      <c r="Q142" s="173"/>
    </row>
    <row r="143" spans="1:17" s="154" customFormat="1" ht="13.2" x14ac:dyDescent="0.25">
      <c r="A143" s="253"/>
      <c r="B143" s="264">
        <v>9</v>
      </c>
      <c r="C143" s="265" t="s">
        <v>25</v>
      </c>
      <c r="D143" s="248" t="s">
        <v>101</v>
      </c>
      <c r="E143" s="320">
        <v>15</v>
      </c>
      <c r="F143" s="189">
        <v>3</v>
      </c>
      <c r="G143" s="177">
        <v>3212</v>
      </c>
      <c r="H143" s="159"/>
      <c r="I143" s="159"/>
      <c r="J143" s="207"/>
      <c r="K143" s="207"/>
      <c r="L143" s="173"/>
      <c r="M143" s="169"/>
      <c r="N143" s="169"/>
      <c r="O143" s="173"/>
      <c r="P143" s="194"/>
      <c r="Q143" s="173"/>
    </row>
    <row r="144" spans="1:17" s="154" customFormat="1" ht="13.2" x14ac:dyDescent="0.25">
      <c r="A144" s="253"/>
      <c r="B144" s="264">
        <v>10</v>
      </c>
      <c r="C144" s="265" t="s">
        <v>25</v>
      </c>
      <c r="D144" s="248" t="s">
        <v>102</v>
      </c>
      <c r="E144" s="320">
        <v>15</v>
      </c>
      <c r="F144" s="189">
        <v>3</v>
      </c>
      <c r="G144" s="177">
        <v>3232</v>
      </c>
      <c r="H144" s="159"/>
      <c r="I144" s="159"/>
      <c r="J144" s="207"/>
      <c r="K144" s="207"/>
      <c r="L144" s="173"/>
      <c r="M144" s="169"/>
      <c r="N144" s="169"/>
      <c r="O144" s="173"/>
      <c r="P144" s="194"/>
      <c r="Q144" s="173"/>
    </row>
    <row r="145" spans="1:17" s="154" customFormat="1" thickBot="1" x14ac:dyDescent="0.3">
      <c r="A145" s="253"/>
      <c r="B145" s="267">
        <v>11</v>
      </c>
      <c r="C145" s="268" t="s">
        <v>25</v>
      </c>
      <c r="D145" s="251" t="s">
        <v>103</v>
      </c>
      <c r="E145" s="321">
        <v>15</v>
      </c>
      <c r="F145" s="191">
        <v>3</v>
      </c>
      <c r="G145" s="181">
        <v>3252</v>
      </c>
      <c r="H145" s="163"/>
      <c r="I145" s="163"/>
      <c r="J145" s="207"/>
      <c r="K145" s="207"/>
      <c r="L145" s="173"/>
      <c r="M145" s="169"/>
      <c r="N145" s="169"/>
      <c r="O145" s="173"/>
      <c r="P145" s="194"/>
      <c r="Q145" s="173"/>
    </row>
    <row r="146" spans="1:17" s="154" customFormat="1" thickBot="1" x14ac:dyDescent="0.3">
      <c r="A146" s="253"/>
      <c r="B146" s="254"/>
      <c r="C146" s="254"/>
      <c r="D146" s="255" t="s">
        <v>120</v>
      </c>
      <c r="E146" s="309">
        <f>SUM(E135:E145)</f>
        <v>1727</v>
      </c>
      <c r="F146" s="217">
        <f>SUM(F135:F145)</f>
        <v>41</v>
      </c>
      <c r="G146" s="217">
        <f>SUM(G135:G145)</f>
        <v>43444</v>
      </c>
      <c r="H146" s="217">
        <f>SUM(H135:H145)</f>
        <v>0</v>
      </c>
      <c r="I146" s="217">
        <f>SUM(I135:I145)</f>
        <v>0</v>
      </c>
      <c r="J146" s="207"/>
      <c r="K146" s="207"/>
      <c r="L146" s="173"/>
      <c r="M146" s="169"/>
      <c r="N146" s="169"/>
      <c r="O146" s="173"/>
      <c r="P146" s="194"/>
      <c r="Q146" s="173"/>
    </row>
    <row r="147" spans="1:17" s="154" customFormat="1" ht="13.2" x14ac:dyDescent="0.25">
      <c r="B147" s="165"/>
      <c r="C147" s="165"/>
      <c r="D147" s="167"/>
      <c r="E147" s="56"/>
      <c r="F147" s="152"/>
      <c r="G147" s="152"/>
      <c r="H147" s="169"/>
      <c r="I147" s="169"/>
      <c r="J147" s="207"/>
      <c r="K147" s="207"/>
      <c r="L147" s="173"/>
      <c r="M147" s="169"/>
      <c r="N147" s="169"/>
      <c r="O147" s="173"/>
      <c r="P147" s="194"/>
      <c r="Q147" s="173"/>
    </row>
    <row r="148" spans="1:17" s="154" customFormat="1" thickBot="1" x14ac:dyDescent="0.3">
      <c r="B148" s="170"/>
      <c r="C148" s="170"/>
      <c r="H148" s="169"/>
      <c r="I148" s="169"/>
      <c r="J148" s="207"/>
      <c r="K148" s="207"/>
      <c r="L148" s="173"/>
      <c r="M148" s="169"/>
      <c r="N148" s="169"/>
      <c r="O148" s="173"/>
      <c r="P148" s="194"/>
      <c r="Q148" s="173"/>
    </row>
    <row r="149" spans="1:17" s="154" customFormat="1" thickBot="1" x14ac:dyDescent="0.3">
      <c r="B149" s="170"/>
      <c r="C149" s="322">
        <v>1</v>
      </c>
      <c r="D149" s="255" t="s">
        <v>121</v>
      </c>
      <c r="E149" s="323"/>
      <c r="F149" s="226"/>
      <c r="G149" s="226"/>
      <c r="H149" s="226"/>
      <c r="I149" s="227"/>
      <c r="J149" s="207"/>
      <c r="K149" s="207"/>
      <c r="L149" s="173"/>
      <c r="M149" s="169"/>
      <c r="N149" s="169"/>
      <c r="O149" s="173"/>
      <c r="P149" s="194"/>
      <c r="Q149" s="173"/>
    </row>
    <row r="150" spans="1:17" s="154" customFormat="1" thickBot="1" x14ac:dyDescent="0.3">
      <c r="B150" s="170"/>
      <c r="C150" s="324"/>
      <c r="D150" s="325" t="s">
        <v>104</v>
      </c>
      <c r="E150" s="326"/>
      <c r="F150" s="228"/>
      <c r="G150" s="228"/>
      <c r="H150" s="228"/>
      <c r="I150" s="229"/>
      <c r="J150" s="207"/>
      <c r="K150" s="207"/>
      <c r="L150" s="173"/>
      <c r="M150" s="169"/>
      <c r="N150" s="169"/>
      <c r="O150" s="173"/>
      <c r="P150" s="194"/>
      <c r="Q150" s="173"/>
    </row>
    <row r="151" spans="1:17" s="154" customFormat="1" ht="15" customHeight="1" x14ac:dyDescent="0.25">
      <c r="B151" s="170"/>
      <c r="C151" s="324"/>
      <c r="D151" s="245" t="s">
        <v>105</v>
      </c>
      <c r="E151" s="319">
        <f>E146+E131+E125+E111+E101+E88+E64+E59+E42+E27</f>
        <v>7596</v>
      </c>
      <c r="F151" s="224">
        <f>F146+F131+F125+F111+F101+F88+F64+F59+F42+F27</f>
        <v>445</v>
      </c>
      <c r="G151" s="224">
        <f>G146+G131+G125+G111+G101+G88+G64+G59+G42+G27</f>
        <v>456852</v>
      </c>
      <c r="H151" s="224">
        <f>H146+H131+H125+H111+H101+H88+H64+H59+H42+H27</f>
        <v>0</v>
      </c>
      <c r="I151" s="224">
        <f>I146+I131+I125+I111+I101+I88+I64+I59+I42+I27</f>
        <v>0</v>
      </c>
      <c r="J151" s="207"/>
      <c r="K151" s="207"/>
      <c r="L151" s="173"/>
      <c r="M151" s="169"/>
      <c r="N151" s="169"/>
      <c r="O151" s="173"/>
      <c r="P151" s="194"/>
      <c r="Q151" s="173"/>
    </row>
    <row r="152" spans="1:17" s="154" customFormat="1" ht="15" customHeight="1" x14ac:dyDescent="0.25">
      <c r="B152" s="170"/>
      <c r="C152" s="324"/>
      <c r="D152" s="248" t="s">
        <v>167</v>
      </c>
      <c r="E152" s="249">
        <f>E151*0.08</f>
        <v>607.68000000000006</v>
      </c>
      <c r="F152" s="189"/>
      <c r="G152" s="230"/>
      <c r="H152" s="159"/>
      <c r="I152" s="159"/>
      <c r="J152" s="207"/>
      <c r="K152" s="207"/>
      <c r="L152" s="173"/>
      <c r="M152" s="169"/>
      <c r="N152" s="169"/>
      <c r="O152" s="173"/>
      <c r="P152" s="194"/>
      <c r="Q152" s="173"/>
    </row>
    <row r="153" spans="1:17" s="154" customFormat="1" ht="15" customHeight="1" thickBot="1" x14ac:dyDescent="0.3">
      <c r="B153" s="170"/>
      <c r="C153" s="324"/>
      <c r="D153" s="251" t="s">
        <v>168</v>
      </c>
      <c r="E153" s="252">
        <f>(E151+E152)*0.35</f>
        <v>2871.288</v>
      </c>
      <c r="F153" s="191"/>
      <c r="G153" s="191"/>
      <c r="H153" s="163"/>
      <c r="I153" s="163"/>
      <c r="J153" s="207"/>
      <c r="K153" s="207"/>
      <c r="L153" s="173"/>
      <c r="M153" s="169"/>
      <c r="N153" s="169"/>
      <c r="O153" s="173"/>
      <c r="P153" s="194"/>
      <c r="Q153" s="173"/>
    </row>
    <row r="154" spans="1:17" s="154" customFormat="1" thickBot="1" x14ac:dyDescent="0.3">
      <c r="B154" s="170"/>
      <c r="C154" s="327"/>
      <c r="D154" s="328" t="s">
        <v>123</v>
      </c>
      <c r="E154" s="290">
        <f>SUM(E151:E153)</f>
        <v>11074.968000000001</v>
      </c>
      <c r="F154" s="203">
        <f t="shared" ref="F154:I154" si="9">SUM(F151:F153)</f>
        <v>445</v>
      </c>
      <c r="G154" s="203">
        <f t="shared" si="9"/>
        <v>456852</v>
      </c>
      <c r="H154" s="203">
        <f t="shared" si="9"/>
        <v>0</v>
      </c>
      <c r="I154" s="203">
        <f t="shared" si="9"/>
        <v>0</v>
      </c>
      <c r="J154" s="207"/>
      <c r="K154" s="207"/>
      <c r="L154" s="173"/>
      <c r="M154" s="169"/>
      <c r="N154" s="169"/>
      <c r="O154" s="173"/>
      <c r="P154" s="194"/>
      <c r="Q154" s="173"/>
    </row>
    <row r="155" spans="1:17" s="154" customFormat="1" thickBot="1" x14ac:dyDescent="0.3">
      <c r="B155" s="170"/>
      <c r="C155" s="170"/>
      <c r="D155" s="167"/>
      <c r="E155" s="168"/>
      <c r="H155" s="169"/>
      <c r="I155" s="169"/>
      <c r="J155" s="207"/>
      <c r="K155" s="207"/>
      <c r="L155" s="173"/>
      <c r="M155" s="169"/>
      <c r="N155" s="169"/>
      <c r="O155" s="173"/>
      <c r="P155" s="194"/>
      <c r="Q155" s="173"/>
    </row>
    <row r="156" spans="1:17" s="154" customFormat="1" thickBot="1" x14ac:dyDescent="0.3">
      <c r="B156" s="170"/>
      <c r="C156" s="322">
        <v>2</v>
      </c>
      <c r="D156" s="325" t="s">
        <v>122</v>
      </c>
      <c r="E156" s="329"/>
      <c r="F156" s="231"/>
      <c r="G156" s="231"/>
      <c r="H156" s="231"/>
      <c r="I156" s="232"/>
      <c r="J156" s="207"/>
      <c r="K156" s="207"/>
      <c r="L156" s="167"/>
      <c r="M156" s="167"/>
      <c r="N156" s="168"/>
      <c r="O156" s="168"/>
      <c r="P156" s="194"/>
      <c r="Q156" s="173"/>
    </row>
    <row r="157" spans="1:17" s="154" customFormat="1" ht="15" customHeight="1" x14ac:dyDescent="0.25">
      <c r="B157" s="170"/>
      <c r="C157" s="324"/>
      <c r="D157" s="330" t="s">
        <v>106</v>
      </c>
      <c r="E157" s="246">
        <v>8400</v>
      </c>
      <c r="F157" s="225"/>
      <c r="G157" s="225"/>
      <c r="H157" s="156"/>
      <c r="I157" s="156"/>
      <c r="J157" s="173"/>
      <c r="K157" s="173"/>
      <c r="L157" s="173"/>
      <c r="M157" s="173"/>
      <c r="N157" s="173"/>
      <c r="O157" s="173"/>
      <c r="P157" s="173"/>
      <c r="Q157" s="173"/>
    </row>
    <row r="158" spans="1:17" s="154" customFormat="1" ht="15" customHeight="1" x14ac:dyDescent="0.25">
      <c r="B158" s="170"/>
      <c r="C158" s="324"/>
      <c r="D158" s="331" t="s">
        <v>107</v>
      </c>
      <c r="E158" s="249">
        <v>4300</v>
      </c>
      <c r="F158" s="189"/>
      <c r="G158" s="189"/>
      <c r="H158" s="159"/>
      <c r="I158" s="159"/>
      <c r="J158" s="173"/>
      <c r="K158" s="173"/>
      <c r="L158" s="173"/>
      <c r="M158" s="173"/>
      <c r="N158" s="173"/>
      <c r="O158" s="173"/>
      <c r="P158" s="173"/>
      <c r="Q158" s="173"/>
    </row>
    <row r="159" spans="1:17" s="154" customFormat="1" ht="15" customHeight="1" thickBot="1" x14ac:dyDescent="0.3">
      <c r="B159" s="170"/>
      <c r="C159" s="324"/>
      <c r="D159" s="332" t="s">
        <v>108</v>
      </c>
      <c r="E159" s="252">
        <v>12200</v>
      </c>
      <c r="F159" s="191"/>
      <c r="G159" s="191"/>
      <c r="H159" s="163"/>
      <c r="I159" s="163"/>
      <c r="J159" s="173"/>
      <c r="K159" s="173"/>
      <c r="L159" s="173"/>
      <c r="M159" s="173"/>
      <c r="N159" s="173"/>
      <c r="O159" s="173"/>
      <c r="P159" s="173"/>
      <c r="Q159" s="173"/>
    </row>
    <row r="160" spans="1:17" s="154" customFormat="1" thickBot="1" x14ac:dyDescent="0.3">
      <c r="B160" s="170"/>
      <c r="C160" s="327"/>
      <c r="D160" s="333" t="s">
        <v>131</v>
      </c>
      <c r="E160" s="290">
        <f>SUM(E157:E159)</f>
        <v>24900</v>
      </c>
      <c r="F160" s="203">
        <f t="shared" ref="F160:I160" si="10">SUM(F157:F159)</f>
        <v>0</v>
      </c>
      <c r="G160" s="203">
        <f t="shared" si="10"/>
        <v>0</v>
      </c>
      <c r="H160" s="203">
        <f t="shared" si="10"/>
        <v>0</v>
      </c>
      <c r="I160" s="203">
        <f t="shared" si="10"/>
        <v>0</v>
      </c>
      <c r="J160" s="173"/>
      <c r="K160" s="173"/>
      <c r="L160" s="173"/>
      <c r="M160" s="173"/>
      <c r="N160" s="173"/>
      <c r="O160" s="173"/>
      <c r="P160" s="173"/>
      <c r="Q160" s="173"/>
    </row>
    <row r="161" spans="2:17" s="154" customFormat="1" thickBot="1" x14ac:dyDescent="0.3">
      <c r="B161" s="170"/>
      <c r="C161" s="165"/>
      <c r="D161" s="233"/>
      <c r="E161" s="168"/>
      <c r="H161" s="169"/>
      <c r="I161" s="169"/>
      <c r="J161" s="173"/>
      <c r="K161" s="173"/>
      <c r="L161" s="173"/>
      <c r="M161" s="173"/>
      <c r="N161" s="173"/>
      <c r="O161" s="173"/>
      <c r="P161" s="173"/>
      <c r="Q161" s="173"/>
    </row>
    <row r="162" spans="2:17" s="154" customFormat="1" thickBot="1" x14ac:dyDescent="0.3">
      <c r="B162" s="170"/>
      <c r="C162" s="322">
        <v>3</v>
      </c>
      <c r="D162" s="334" t="s">
        <v>110</v>
      </c>
      <c r="E162" s="335"/>
      <c r="F162" s="234"/>
      <c r="G162" s="234"/>
      <c r="H162" s="235"/>
      <c r="I162" s="236"/>
      <c r="J162" s="173"/>
      <c r="K162" s="173"/>
      <c r="L162" s="173"/>
      <c r="M162" s="173"/>
      <c r="N162" s="173"/>
      <c r="O162" s="173"/>
      <c r="P162" s="173"/>
      <c r="Q162" s="173"/>
    </row>
    <row r="163" spans="2:17" s="154" customFormat="1" thickBot="1" x14ac:dyDescent="0.3">
      <c r="B163" s="170"/>
      <c r="C163" s="327"/>
      <c r="D163" s="336"/>
      <c r="E163" s="290">
        <f>E151+E157</f>
        <v>15996</v>
      </c>
      <c r="F163" s="203">
        <f t="shared" ref="F163:I163" si="11">F151+F157</f>
        <v>445</v>
      </c>
      <c r="G163" s="203">
        <f t="shared" si="11"/>
        <v>456852</v>
      </c>
      <c r="H163" s="203">
        <f t="shared" si="11"/>
        <v>0</v>
      </c>
      <c r="I163" s="203">
        <f t="shared" si="11"/>
        <v>0</v>
      </c>
      <c r="J163" s="173"/>
      <c r="K163" s="173"/>
      <c r="L163" s="173"/>
      <c r="M163" s="173"/>
      <c r="N163" s="173"/>
      <c r="O163" s="173"/>
      <c r="P163" s="173"/>
      <c r="Q163" s="173"/>
    </row>
    <row r="164" spans="2:17" s="154" customFormat="1" ht="13.2" x14ac:dyDescent="0.25">
      <c r="B164" s="170"/>
      <c r="C164" s="165"/>
      <c r="D164" s="233"/>
      <c r="E164" s="168"/>
      <c r="I164" s="173"/>
      <c r="J164" s="173"/>
      <c r="K164" s="173"/>
      <c r="L164" s="173"/>
      <c r="M164" s="173"/>
      <c r="N164" s="173"/>
      <c r="O164" s="173"/>
      <c r="P164" s="173"/>
      <c r="Q164" s="173"/>
    </row>
  </sheetData>
  <sheetProtection algorithmName="SHA-512" hashValue="eygRkncKk6y/bBhhvLY6pNNb8CgwwKS2uQ/kJJgAiz8zekwoK5FAKLAzhxy6NkO/4BUJ3UOcyqg8oDkqXWkRuQ==" saltValue="gnNFUEW+KoYcZunOK/2VYw==" spinCount="100000" sheet="1" objects="1" scenarios="1" insertColumns="0" insertRows="0"/>
  <mergeCells count="5">
    <mergeCell ref="A3:G3"/>
    <mergeCell ref="C149:C154"/>
    <mergeCell ref="C156:C160"/>
    <mergeCell ref="C162:C163"/>
    <mergeCell ref="A2:C2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  <headerFooter>
    <oddHeader>&amp;LWettbewerb
Großes Stadion und Inklusionssportpark&amp;R&amp;G</oddHeader>
    <oddFooter>&amp;C&amp;N</oddFooter>
  </headerFooter>
  <rowBreaks count="1" manualBreakCount="1">
    <brk id="125" max="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5CD8E-A974-4EF5-927A-C6916949DCA5}">
  <sheetPr>
    <pageSetUpPr fitToPage="1"/>
  </sheetPr>
  <dimension ref="A1:N44"/>
  <sheetViews>
    <sheetView tabSelected="1" zoomScaleNormal="100" workbookViewId="0">
      <selection activeCell="E24" sqref="E24"/>
    </sheetView>
  </sheetViews>
  <sheetFormatPr baseColWidth="10" defaultColWidth="11.44140625" defaultRowHeight="13.2" x14ac:dyDescent="0.25"/>
  <cols>
    <col min="1" max="1" width="8.21875" style="3" customWidth="1"/>
    <col min="2" max="2" width="29.6640625" style="3" customWidth="1"/>
    <col min="3" max="10" width="12.33203125" style="3" customWidth="1"/>
    <col min="11" max="16384" width="11.44140625" style="3"/>
  </cols>
  <sheetData>
    <row r="1" spans="1:14" s="50" customFormat="1" ht="26.4" customHeight="1" x14ac:dyDescent="0.3">
      <c r="A1" s="1" t="s">
        <v>139</v>
      </c>
      <c r="B1" s="2"/>
      <c r="C1" s="110"/>
      <c r="D1" s="111"/>
    </row>
    <row r="3" spans="1:14" s="5" customFormat="1" ht="26.25" customHeight="1" x14ac:dyDescent="0.4">
      <c r="A3" s="128" t="s">
        <v>158</v>
      </c>
      <c r="B3" s="129"/>
      <c r="C3" s="129"/>
      <c r="D3" s="129"/>
      <c r="E3" s="129"/>
      <c r="F3" s="129"/>
      <c r="G3" s="129"/>
      <c r="H3" s="129"/>
      <c r="I3" s="129"/>
      <c r="J3" s="129"/>
      <c r="K3" s="4"/>
      <c r="L3" s="4"/>
      <c r="M3" s="4"/>
      <c r="N3" s="4"/>
    </row>
    <row r="4" spans="1:14" ht="29.25" customHeight="1" thickBot="1" x14ac:dyDescent="0.3">
      <c r="B4" s="6"/>
      <c r="C4" s="51"/>
      <c r="D4" s="51"/>
      <c r="E4" s="51"/>
      <c r="F4" s="51"/>
      <c r="G4" s="51"/>
      <c r="H4" s="51"/>
      <c r="I4" s="51"/>
      <c r="J4" s="51"/>
    </row>
    <row r="5" spans="1:14" ht="14.4" x14ac:dyDescent="0.3">
      <c r="A5" s="49" t="s">
        <v>140</v>
      </c>
      <c r="B5" s="52"/>
      <c r="C5" s="117" t="s">
        <v>166</v>
      </c>
      <c r="D5" s="118"/>
      <c r="E5" s="118"/>
      <c r="F5" s="119"/>
      <c r="G5" s="120" t="s">
        <v>156</v>
      </c>
      <c r="H5" s="121"/>
      <c r="I5" s="121"/>
      <c r="J5" s="122"/>
    </row>
    <row r="6" spans="1:14" ht="13.8" x14ac:dyDescent="0.25">
      <c r="A6" s="132" t="s">
        <v>141</v>
      </c>
      <c r="B6" s="133"/>
      <c r="C6" s="7" t="s">
        <v>142</v>
      </c>
      <c r="D6" s="7"/>
      <c r="E6" s="8"/>
      <c r="F6" s="9" t="s">
        <v>143</v>
      </c>
      <c r="G6" s="10" t="s">
        <v>142</v>
      </c>
      <c r="H6" s="11"/>
      <c r="I6" s="12"/>
      <c r="J6" s="13" t="s">
        <v>143</v>
      </c>
    </row>
    <row r="7" spans="1:14" s="21" customFormat="1" ht="14.4" thickBot="1" x14ac:dyDescent="0.3">
      <c r="A7" s="134"/>
      <c r="B7" s="135"/>
      <c r="C7" s="14" t="s">
        <v>144</v>
      </c>
      <c r="D7" s="14" t="s">
        <v>145</v>
      </c>
      <c r="E7" s="15" t="s">
        <v>146</v>
      </c>
      <c r="F7" s="16" t="s">
        <v>144</v>
      </c>
      <c r="G7" s="17" t="s">
        <v>144</v>
      </c>
      <c r="H7" s="18" t="s">
        <v>145</v>
      </c>
      <c r="I7" s="19" t="s">
        <v>146</v>
      </c>
      <c r="J7" s="20" t="s">
        <v>144</v>
      </c>
    </row>
    <row r="8" spans="1:14" ht="13.8" thickTop="1" x14ac:dyDescent="0.25">
      <c r="A8" s="136" t="s">
        <v>178</v>
      </c>
      <c r="B8" s="81"/>
      <c r="C8" s="82"/>
      <c r="D8" s="83"/>
      <c r="E8" s="84">
        <f t="shared" ref="E8:E10" si="0">C8*D8</f>
        <v>0</v>
      </c>
      <c r="F8" s="85"/>
      <c r="G8" s="82"/>
      <c r="H8" s="82"/>
      <c r="I8" s="86">
        <f t="shared" ref="I8:I10" si="1">G8*H8</f>
        <v>0</v>
      </c>
      <c r="J8" s="85"/>
    </row>
    <row r="9" spans="1:14" x14ac:dyDescent="0.25">
      <c r="A9" s="136"/>
      <c r="B9" s="87"/>
      <c r="C9" s="88"/>
      <c r="D9" s="89"/>
      <c r="E9" s="90">
        <f t="shared" si="0"/>
        <v>0</v>
      </c>
      <c r="F9" s="91"/>
      <c r="G9" s="88"/>
      <c r="H9" s="88"/>
      <c r="I9" s="92">
        <f t="shared" si="1"/>
        <v>0</v>
      </c>
      <c r="J9" s="91"/>
    </row>
    <row r="10" spans="1:14" x14ac:dyDescent="0.25">
      <c r="A10" s="137"/>
      <c r="B10" s="93"/>
      <c r="C10" s="94"/>
      <c r="D10" s="95"/>
      <c r="E10" s="96">
        <f t="shared" si="0"/>
        <v>0</v>
      </c>
      <c r="F10" s="97"/>
      <c r="G10" s="94"/>
      <c r="H10" s="94"/>
      <c r="I10" s="98">
        <f t="shared" si="1"/>
        <v>0</v>
      </c>
      <c r="J10" s="97"/>
    </row>
    <row r="11" spans="1:14" s="22" customFormat="1" ht="14.4" thickBot="1" x14ac:dyDescent="0.3">
      <c r="A11" s="138" t="s">
        <v>147</v>
      </c>
      <c r="B11" s="139"/>
      <c r="C11" s="99">
        <f>SUM(C8:C10)</f>
        <v>0</v>
      </c>
      <c r="D11" s="99"/>
      <c r="E11" s="100">
        <f>SUM(E8:E10)</f>
        <v>0</v>
      </c>
      <c r="F11" s="101">
        <f>SUM(F8:F10)</f>
        <v>0</v>
      </c>
      <c r="G11" s="99">
        <f>SUM(G8:G10)</f>
        <v>0</v>
      </c>
      <c r="H11" s="99"/>
      <c r="I11" s="100">
        <f>SUM(I8:I10)</f>
        <v>0</v>
      </c>
      <c r="J11" s="101">
        <f>SUM(J8:J10)</f>
        <v>0</v>
      </c>
    </row>
    <row r="12" spans="1:14" ht="13.8" thickTop="1" x14ac:dyDescent="0.25">
      <c r="A12" s="140" t="s">
        <v>179</v>
      </c>
      <c r="B12" s="81"/>
      <c r="C12" s="82"/>
      <c r="D12" s="82"/>
      <c r="E12" s="86">
        <f t="shared" ref="E12:E23" si="2">C12*D12</f>
        <v>0</v>
      </c>
      <c r="F12" s="85"/>
      <c r="G12" s="82"/>
      <c r="H12" s="82"/>
      <c r="I12" s="86">
        <f t="shared" ref="I12:I17" si="3">G12*H12</f>
        <v>0</v>
      </c>
      <c r="J12" s="85"/>
    </row>
    <row r="13" spans="1:14" x14ac:dyDescent="0.25">
      <c r="A13" s="140"/>
      <c r="B13" s="87"/>
      <c r="C13" s="88"/>
      <c r="D13" s="88"/>
      <c r="E13" s="92">
        <f t="shared" si="2"/>
        <v>0</v>
      </c>
      <c r="F13" s="91"/>
      <c r="G13" s="88"/>
      <c r="H13" s="88"/>
      <c r="I13" s="92">
        <f t="shared" si="3"/>
        <v>0</v>
      </c>
      <c r="J13" s="91"/>
    </row>
    <row r="14" spans="1:14" ht="13.8" thickBot="1" x14ac:dyDescent="0.3">
      <c r="A14" s="141"/>
      <c r="B14" s="87"/>
      <c r="C14" s="88"/>
      <c r="D14" s="88"/>
      <c r="E14" s="92">
        <f t="shared" si="2"/>
        <v>0</v>
      </c>
      <c r="F14" s="91"/>
      <c r="G14" s="88"/>
      <c r="H14" s="88"/>
      <c r="I14" s="92">
        <f t="shared" si="3"/>
        <v>0</v>
      </c>
      <c r="J14" s="91"/>
    </row>
    <row r="15" spans="1:14" ht="13.8" thickTop="1" x14ac:dyDescent="0.25">
      <c r="A15" s="140" t="s">
        <v>180</v>
      </c>
      <c r="B15" s="81"/>
      <c r="C15" s="82"/>
      <c r="D15" s="82"/>
      <c r="E15" s="86">
        <f t="shared" si="2"/>
        <v>0</v>
      </c>
      <c r="F15" s="85"/>
      <c r="G15" s="82"/>
      <c r="H15" s="82"/>
      <c r="I15" s="86">
        <f t="shared" si="3"/>
        <v>0</v>
      </c>
      <c r="J15" s="85"/>
    </row>
    <row r="16" spans="1:14" x14ac:dyDescent="0.25">
      <c r="A16" s="140"/>
      <c r="B16" s="87"/>
      <c r="C16" s="88"/>
      <c r="D16" s="88"/>
      <c r="E16" s="92">
        <f t="shared" si="2"/>
        <v>0</v>
      </c>
      <c r="F16" s="91"/>
      <c r="G16" s="88"/>
      <c r="H16" s="88"/>
      <c r="I16" s="92">
        <f t="shared" si="3"/>
        <v>0</v>
      </c>
      <c r="J16" s="91"/>
    </row>
    <row r="17" spans="1:10" ht="13.8" thickBot="1" x14ac:dyDescent="0.3">
      <c r="A17" s="141"/>
      <c r="B17" s="87"/>
      <c r="C17" s="88"/>
      <c r="D17" s="88"/>
      <c r="E17" s="92">
        <f t="shared" si="2"/>
        <v>0</v>
      </c>
      <c r="F17" s="91"/>
      <c r="G17" s="88"/>
      <c r="H17" s="88"/>
      <c r="I17" s="92">
        <f t="shared" si="3"/>
        <v>0</v>
      </c>
      <c r="J17" s="91"/>
    </row>
    <row r="18" spans="1:10" ht="13.8" thickTop="1" x14ac:dyDescent="0.25">
      <c r="A18" s="140" t="s">
        <v>181</v>
      </c>
      <c r="B18" s="81"/>
      <c r="C18" s="82"/>
      <c r="D18" s="82"/>
      <c r="E18" s="86">
        <f t="shared" ref="E18:E20" si="4">C18*D18</f>
        <v>0</v>
      </c>
      <c r="F18" s="85"/>
      <c r="G18" s="82"/>
      <c r="H18" s="82"/>
      <c r="I18" s="86">
        <f t="shared" ref="I18:I23" si="5">G18*H18</f>
        <v>0</v>
      </c>
      <c r="J18" s="85"/>
    </row>
    <row r="19" spans="1:10" x14ac:dyDescent="0.25">
      <c r="A19" s="140"/>
      <c r="B19" s="87"/>
      <c r="C19" s="88"/>
      <c r="D19" s="88"/>
      <c r="E19" s="92">
        <f t="shared" si="4"/>
        <v>0</v>
      </c>
      <c r="F19" s="91"/>
      <c r="G19" s="88"/>
      <c r="H19" s="88"/>
      <c r="I19" s="92">
        <f t="shared" si="5"/>
        <v>0</v>
      </c>
      <c r="J19" s="91"/>
    </row>
    <row r="20" spans="1:10" ht="13.8" thickBot="1" x14ac:dyDescent="0.3">
      <c r="A20" s="141"/>
      <c r="B20" s="87"/>
      <c r="C20" s="88"/>
      <c r="D20" s="88"/>
      <c r="E20" s="92">
        <f t="shared" si="4"/>
        <v>0</v>
      </c>
      <c r="F20" s="91"/>
      <c r="G20" s="88"/>
      <c r="H20" s="88"/>
      <c r="I20" s="92">
        <f t="shared" si="5"/>
        <v>0</v>
      </c>
      <c r="J20" s="91"/>
    </row>
    <row r="21" spans="1:10" ht="13.8" thickTop="1" x14ac:dyDescent="0.25">
      <c r="A21" s="140" t="s">
        <v>182</v>
      </c>
      <c r="B21" s="81"/>
      <c r="C21" s="82"/>
      <c r="D21" s="82"/>
      <c r="E21" s="86">
        <f t="shared" si="2"/>
        <v>0</v>
      </c>
      <c r="F21" s="85"/>
      <c r="G21" s="82"/>
      <c r="H21" s="82"/>
      <c r="I21" s="86">
        <f t="shared" si="5"/>
        <v>0</v>
      </c>
      <c r="J21" s="85"/>
    </row>
    <row r="22" spans="1:10" x14ac:dyDescent="0.25">
      <c r="A22" s="140"/>
      <c r="B22" s="87"/>
      <c r="C22" s="88"/>
      <c r="D22" s="88"/>
      <c r="E22" s="92">
        <f t="shared" si="2"/>
        <v>0</v>
      </c>
      <c r="F22" s="91"/>
      <c r="G22" s="88"/>
      <c r="H22" s="88"/>
      <c r="I22" s="92">
        <f t="shared" si="5"/>
        <v>0</v>
      </c>
      <c r="J22" s="91"/>
    </row>
    <row r="23" spans="1:10" x14ac:dyDescent="0.25">
      <c r="A23" s="141"/>
      <c r="B23" s="93"/>
      <c r="C23" s="94"/>
      <c r="D23" s="94"/>
      <c r="E23" s="98">
        <f t="shared" si="2"/>
        <v>0</v>
      </c>
      <c r="F23" s="97"/>
      <c r="G23" s="94"/>
      <c r="H23" s="94"/>
      <c r="I23" s="98">
        <f t="shared" si="5"/>
        <v>0</v>
      </c>
      <c r="J23" s="97"/>
    </row>
    <row r="24" spans="1:10" s="22" customFormat="1" ht="14.4" thickBot="1" x14ac:dyDescent="0.3">
      <c r="A24" s="102" t="s">
        <v>148</v>
      </c>
      <c r="B24" s="103"/>
      <c r="C24" s="23">
        <f>SUM(C12:C23)</f>
        <v>0</v>
      </c>
      <c r="D24" s="24"/>
      <c r="E24" s="25">
        <f>SUM(E12:E23)</f>
        <v>0</v>
      </c>
      <c r="F24" s="26">
        <f>SUM(F12:F23)</f>
        <v>0</v>
      </c>
      <c r="G24" s="23">
        <f>SUM(G12:G23)</f>
        <v>0</v>
      </c>
      <c r="H24" s="24"/>
      <c r="I24" s="25">
        <f>SUM(I12:I23)</f>
        <v>0</v>
      </c>
      <c r="J24" s="26">
        <f>SUM(J12:J23)</f>
        <v>0</v>
      </c>
    </row>
    <row r="25" spans="1:10" s="22" customFormat="1" ht="15" thickTop="1" thickBot="1" x14ac:dyDescent="0.3">
      <c r="A25" s="130" t="s">
        <v>149</v>
      </c>
      <c r="B25" s="131"/>
      <c r="C25" s="76">
        <f>SUM(C24,C11)</f>
        <v>0</v>
      </c>
      <c r="D25" s="27"/>
      <c r="E25" s="28">
        <f>SUM(E24,E11)</f>
        <v>0</v>
      </c>
      <c r="F25" s="29">
        <f>SUM(F24,F11)</f>
        <v>0</v>
      </c>
      <c r="G25" s="78">
        <f>SUM(G24,G11)</f>
        <v>0</v>
      </c>
      <c r="H25" s="27"/>
      <c r="I25" s="30">
        <f>SUM(I24,I11)</f>
        <v>0</v>
      </c>
      <c r="J25" s="31">
        <f>SUM(J24,J11)</f>
        <v>0</v>
      </c>
    </row>
    <row r="26" spans="1:10" s="22" customFormat="1" ht="15" thickTop="1" thickBot="1" x14ac:dyDescent="0.3">
      <c r="A26" s="104" t="s">
        <v>150</v>
      </c>
      <c r="B26" s="105"/>
      <c r="C26" s="77">
        <f>SUM(C25,F25)</f>
        <v>0</v>
      </c>
      <c r="D26" s="73"/>
      <c r="E26" s="74"/>
      <c r="F26" s="75"/>
      <c r="G26" s="77">
        <f>SUM(G25,J25)</f>
        <v>0</v>
      </c>
      <c r="H26" s="73"/>
      <c r="I26" s="74"/>
      <c r="J26" s="75"/>
    </row>
    <row r="27" spans="1:10" s="32" customFormat="1" ht="18" customHeight="1" thickTop="1" x14ac:dyDescent="0.3">
      <c r="A27" s="106" t="s">
        <v>151</v>
      </c>
      <c r="B27" s="107"/>
      <c r="C27" s="108" t="s">
        <v>152</v>
      </c>
      <c r="D27" s="109"/>
      <c r="E27" s="109"/>
      <c r="F27" s="109"/>
      <c r="G27" s="108"/>
      <c r="H27" s="109"/>
      <c r="I27" s="109"/>
      <c r="J27" s="127"/>
    </row>
    <row r="28" spans="1:10" s="32" customFormat="1" ht="21.6" customHeight="1" x14ac:dyDescent="0.3">
      <c r="A28" s="106"/>
      <c r="B28" s="107"/>
      <c r="C28" s="123" t="s">
        <v>153</v>
      </c>
      <c r="D28" s="124"/>
      <c r="E28" s="124"/>
      <c r="F28" s="124"/>
      <c r="G28" s="125"/>
      <c r="H28" s="125"/>
      <c r="I28" s="125"/>
      <c r="J28" s="126"/>
    </row>
    <row r="29" spans="1:10" ht="12" customHeight="1" thickBot="1" x14ac:dyDescent="0.3">
      <c r="A29" s="54"/>
      <c r="B29" s="55"/>
      <c r="C29" s="56"/>
      <c r="D29" s="57"/>
      <c r="E29" s="57"/>
      <c r="F29" s="57"/>
      <c r="G29" s="56"/>
      <c r="H29" s="57"/>
      <c r="I29" s="57"/>
      <c r="J29" s="58"/>
    </row>
    <row r="30" spans="1:10" ht="13.8" thickBot="1" x14ac:dyDescent="0.3">
      <c r="A30" s="59" t="s">
        <v>170</v>
      </c>
      <c r="B30" s="55"/>
      <c r="C30" s="33"/>
      <c r="D30" s="60" t="s">
        <v>154</v>
      </c>
      <c r="E30" s="61"/>
      <c r="F30" s="55"/>
      <c r="G30" s="33"/>
      <c r="H30" s="62"/>
      <c r="I30" s="61"/>
      <c r="J30" s="63"/>
    </row>
    <row r="31" spans="1:10" ht="3.75" customHeight="1" x14ac:dyDescent="0.25">
      <c r="A31" s="54"/>
      <c r="B31" s="55"/>
      <c r="C31" s="55"/>
      <c r="D31" s="62"/>
      <c r="E31" s="64"/>
      <c r="F31" s="55"/>
      <c r="G31" s="55"/>
      <c r="H31" s="62"/>
      <c r="I31" s="64"/>
      <c r="J31" s="63"/>
    </row>
    <row r="32" spans="1:10" x14ac:dyDescent="0.25">
      <c r="A32" s="59" t="s">
        <v>169</v>
      </c>
      <c r="B32" s="55"/>
      <c r="C32" s="65" t="e">
        <f>C30/E25</f>
        <v>#DIV/0!</v>
      </c>
      <c r="D32" s="62"/>
      <c r="E32" s="64"/>
      <c r="F32" s="55"/>
      <c r="G32" s="66" t="e">
        <f>G30/I25</f>
        <v>#DIV/0!</v>
      </c>
      <c r="H32" s="62"/>
      <c r="I32" s="64"/>
      <c r="J32" s="63"/>
    </row>
    <row r="33" spans="1:10" ht="3.75" customHeight="1" x14ac:dyDescent="0.25">
      <c r="A33" s="54"/>
      <c r="B33" s="55"/>
      <c r="C33" s="55"/>
      <c r="D33" s="62"/>
      <c r="E33" s="64"/>
      <c r="F33" s="55"/>
      <c r="G33" s="55"/>
      <c r="H33" s="62"/>
      <c r="I33" s="64"/>
      <c r="J33" s="63"/>
    </row>
    <row r="34" spans="1:10" x14ac:dyDescent="0.25">
      <c r="A34" s="59" t="s">
        <v>171</v>
      </c>
      <c r="B34" s="55"/>
      <c r="C34" s="67" t="e">
        <f>'Raumprogramm_Großes Stadion'!H151/'Gebäudekennwerte_Großes Stadion'!C25</f>
        <v>#DIV/0!</v>
      </c>
      <c r="D34" s="112" t="s">
        <v>155</v>
      </c>
      <c r="E34" s="113"/>
      <c r="F34" s="114"/>
      <c r="G34" s="68" t="e">
        <f>'Raumprogramm_Großes Stadion'!I151/'Gebäudekennwerte_Großes Stadion'!G25</f>
        <v>#DIV/0!</v>
      </c>
      <c r="H34" s="62"/>
      <c r="I34" s="64"/>
      <c r="J34" s="63"/>
    </row>
    <row r="35" spans="1:10" ht="11.4" customHeight="1" thickBot="1" x14ac:dyDescent="0.3">
      <c r="A35" s="69"/>
      <c r="B35" s="70"/>
      <c r="C35" s="70"/>
      <c r="D35" s="115"/>
      <c r="E35" s="115"/>
      <c r="F35" s="116"/>
      <c r="G35" s="70"/>
      <c r="H35" s="71"/>
      <c r="I35" s="71"/>
      <c r="J35" s="72"/>
    </row>
    <row r="36" spans="1:10" ht="13.8" x14ac:dyDescent="0.25">
      <c r="D36" s="53"/>
      <c r="E36" s="53"/>
      <c r="H36" s="34"/>
      <c r="I36" s="34"/>
    </row>
    <row r="37" spans="1:10" ht="14.4" thickBot="1" x14ac:dyDescent="0.3">
      <c r="D37" s="53"/>
      <c r="E37" s="53"/>
      <c r="H37" s="34"/>
      <c r="I37" s="34"/>
    </row>
    <row r="38" spans="1:10" ht="13.8" thickBot="1" x14ac:dyDescent="0.3">
      <c r="A38" s="45" t="s">
        <v>165</v>
      </c>
      <c r="B38" s="46"/>
      <c r="C38" s="48" t="s">
        <v>166</v>
      </c>
      <c r="D38" s="47" t="s">
        <v>156</v>
      </c>
      <c r="E38" s="34"/>
      <c r="H38" s="34"/>
      <c r="I38" s="34"/>
    </row>
    <row r="39" spans="1:10" ht="13.8" thickTop="1" x14ac:dyDescent="0.25">
      <c r="A39" s="41" t="s">
        <v>159</v>
      </c>
      <c r="B39" s="42" t="s">
        <v>172</v>
      </c>
      <c r="C39" s="43"/>
      <c r="D39" s="44"/>
    </row>
    <row r="40" spans="1:10" x14ac:dyDescent="0.25">
      <c r="A40" s="35" t="s">
        <v>160</v>
      </c>
      <c r="B40" s="36" t="s">
        <v>173</v>
      </c>
      <c r="C40" s="37"/>
      <c r="D40" s="40"/>
    </row>
    <row r="41" spans="1:10" x14ac:dyDescent="0.25">
      <c r="A41" s="35" t="s">
        <v>161</v>
      </c>
      <c r="B41" s="36" t="s">
        <v>174</v>
      </c>
      <c r="C41" s="37"/>
      <c r="D41" s="40"/>
    </row>
    <row r="42" spans="1:10" x14ac:dyDescent="0.25">
      <c r="A42" s="35" t="s">
        <v>162</v>
      </c>
      <c r="B42" s="36" t="s">
        <v>175</v>
      </c>
      <c r="C42" s="37"/>
      <c r="D42" s="40"/>
    </row>
    <row r="43" spans="1:10" x14ac:dyDescent="0.25">
      <c r="A43" s="35" t="s">
        <v>163</v>
      </c>
      <c r="B43" s="36" t="s">
        <v>176</v>
      </c>
      <c r="C43" s="37"/>
      <c r="D43" s="40"/>
    </row>
    <row r="44" spans="1:10" ht="16.2" thickBot="1" x14ac:dyDescent="0.3">
      <c r="A44" s="38" t="s">
        <v>164</v>
      </c>
      <c r="B44" s="39" t="s">
        <v>177</v>
      </c>
      <c r="C44" s="79"/>
      <c r="D44" s="80"/>
    </row>
  </sheetData>
  <mergeCells count="21">
    <mergeCell ref="C1:D1"/>
    <mergeCell ref="D34:F35"/>
    <mergeCell ref="C5:F5"/>
    <mergeCell ref="G5:J5"/>
    <mergeCell ref="C28:J28"/>
    <mergeCell ref="G27:J27"/>
    <mergeCell ref="A3:J3"/>
    <mergeCell ref="A25:B25"/>
    <mergeCell ref="A6:B6"/>
    <mergeCell ref="A7:B7"/>
    <mergeCell ref="A8:A10"/>
    <mergeCell ref="A11:B11"/>
    <mergeCell ref="A12:A14"/>
    <mergeCell ref="A15:A17"/>
    <mergeCell ref="A18:A20"/>
    <mergeCell ref="A21:A23"/>
    <mergeCell ref="A24:B24"/>
    <mergeCell ref="A26:B26"/>
    <mergeCell ref="A27:B27"/>
    <mergeCell ref="C27:F27"/>
    <mergeCell ref="A28:B28"/>
  </mergeCells>
  <pageMargins left="0.70866141732283472" right="0.70866141732283472" top="0.78740157480314965" bottom="0.39370078740157483" header="0.31496062992125984" footer="0.31496062992125984"/>
  <pageSetup paperSize="9" scale="65" orientation="portrait" r:id="rId1"/>
  <headerFooter>
    <oddHeader>&amp;LWettbewerb
Großes Stadion und Inklusionssportpark&amp;R&amp;G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Raumprogramm_Großes Stadion</vt:lpstr>
      <vt:lpstr>Gebäudekennwerte_Großes Stadion</vt:lpstr>
      <vt:lpstr>'Raumprogramm_Großes Stadion'!Druckbereich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Pigors</dc:creator>
  <cp:lastModifiedBy>Stefanie Kirchner</cp:lastModifiedBy>
  <cp:lastPrinted>2022-03-30T11:44:30Z</cp:lastPrinted>
  <dcterms:created xsi:type="dcterms:W3CDTF">2017-08-17T11:52:24Z</dcterms:created>
  <dcterms:modified xsi:type="dcterms:W3CDTF">2022-04-14T10:46:47Z</dcterms:modified>
</cp:coreProperties>
</file>